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640" windowHeight="11160"/>
  </bookViews>
  <sheets>
    <sheet name="ORÇAMENTO" sheetId="1" r:id="rId1"/>
    <sheet name="CRONOGRAMA" sheetId="2" r:id="rId2"/>
    <sheet name="Memória de Cálculo" sheetId="4" r:id="rId3"/>
    <sheet name="BDI" sheetId="3" r:id="rId4"/>
  </sheets>
  <definedNames>
    <definedName name="_xlnm.Print_Area" localSheetId="2">'Memória de Cálculo'!$A$1:$B$144</definedName>
    <definedName name="_xlnm.Print_Area" localSheetId="0">ORÇAMENTO!$A$1:$I$75</definedName>
    <definedName name="_xlnm.Print_Titles" localSheetId="0">ORÇAMENTO!$6:$6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2"/>
  <c r="B8"/>
  <c r="B11"/>
  <c r="H21" i="1" l="1"/>
  <c r="I21" s="1"/>
  <c r="H42"/>
  <c r="I42" s="1"/>
  <c r="H29"/>
  <c r="I29" s="1"/>
  <c r="C13" i="3"/>
  <c r="I6"/>
  <c r="H5" i="1" s="1"/>
  <c r="H65" s="1"/>
  <c r="I65" s="1"/>
  <c r="I5" i="3"/>
  <c r="B19" i="2"/>
  <c r="B20"/>
  <c r="B18"/>
  <c r="B17"/>
  <c r="B16"/>
  <c r="B15"/>
  <c r="B14"/>
  <c r="B13"/>
  <c r="B12"/>
  <c r="H9" i="1" l="1"/>
  <c r="I9" s="1"/>
  <c r="I8" s="1"/>
  <c r="H48"/>
  <c r="I48" s="1"/>
  <c r="H44"/>
  <c r="I44" s="1"/>
  <c r="H23"/>
  <c r="I23" s="1"/>
  <c r="H18"/>
  <c r="I18" s="1"/>
  <c r="H19"/>
  <c r="I19" s="1"/>
  <c r="K11"/>
  <c r="H14"/>
  <c r="I14" s="1"/>
  <c r="H45"/>
  <c r="I45" s="1"/>
  <c r="H17"/>
  <c r="I17" s="1"/>
  <c r="H41"/>
  <c r="I41" s="1"/>
  <c r="H55"/>
  <c r="I55" s="1"/>
  <c r="H34"/>
  <c r="I34" s="1"/>
  <c r="H54"/>
  <c r="I54" s="1"/>
  <c r="H26"/>
  <c r="I26" s="1"/>
  <c r="H50"/>
  <c r="I50" s="1"/>
  <c r="I43"/>
  <c r="H12"/>
  <c r="I12" s="1"/>
  <c r="H11"/>
  <c r="I11" s="1"/>
  <c r="H35"/>
  <c r="I35" s="1"/>
  <c r="H58"/>
  <c r="I58" s="1"/>
  <c r="I57" s="1"/>
  <c r="C21" i="2" s="1"/>
  <c r="K21" s="1"/>
  <c r="L21" s="1"/>
  <c r="H49" i="1"/>
  <c r="I49" s="1"/>
  <c r="H64"/>
  <c r="I64" s="1"/>
  <c r="H13"/>
  <c r="I13" s="1"/>
  <c r="H37"/>
  <c r="I37" s="1"/>
  <c r="H62"/>
  <c r="I62" s="1"/>
  <c r="H63"/>
  <c r="I63" s="1"/>
  <c r="H36"/>
  <c r="I36" s="1"/>
  <c r="H61"/>
  <c r="I61" s="1"/>
  <c r="I60" s="1"/>
  <c r="H32"/>
  <c r="I32" s="1"/>
  <c r="H53"/>
  <c r="I53" s="1"/>
  <c r="H40"/>
  <c r="I40" s="1"/>
  <c r="C8" i="2"/>
  <c r="E8" s="1"/>
  <c r="L8" s="1"/>
  <c r="B10"/>
  <c r="B9"/>
  <c r="I52" i="1" l="1"/>
  <c r="I20"/>
  <c r="C11" i="2" s="1"/>
  <c r="I31" i="1"/>
  <c r="C15" i="2" l="1"/>
  <c r="G15" s="1"/>
  <c r="L15" s="1"/>
  <c r="C22"/>
  <c r="I47" i="1"/>
  <c r="G11" i="2"/>
  <c r="E11"/>
  <c r="I25" i="1"/>
  <c r="I28"/>
  <c r="I39"/>
  <c r="C17" i="2" s="1"/>
  <c r="I22" i="1"/>
  <c r="C12" i="2" s="1"/>
  <c r="I16" i="1"/>
  <c r="C10" i="2" s="1"/>
  <c r="I33" i="1"/>
  <c r="C16" i="2" s="1"/>
  <c r="I10" i="1"/>
  <c r="C9" i="2" l="1"/>
  <c r="E9" s="1"/>
  <c r="L9" s="1"/>
  <c r="I67" i="1"/>
  <c r="C19" i="2"/>
  <c r="G19" s="1"/>
  <c r="C13"/>
  <c r="G13" s="1"/>
  <c r="L13" s="1"/>
  <c r="C14"/>
  <c r="G14" s="1"/>
  <c r="L14" s="1"/>
  <c r="C18"/>
  <c r="I18" s="1"/>
  <c r="L18" s="1"/>
  <c r="I16"/>
  <c r="L11"/>
  <c r="I17"/>
  <c r="K17"/>
  <c r="E12"/>
  <c r="G12"/>
  <c r="I22"/>
  <c r="E10"/>
  <c r="G10"/>
  <c r="F9" l="1"/>
  <c r="K19"/>
  <c r="I19"/>
  <c r="I24" s="1"/>
  <c r="K16"/>
  <c r="L16" s="1"/>
  <c r="G24"/>
  <c r="L12"/>
  <c r="L17"/>
  <c r="L22"/>
  <c r="L10"/>
  <c r="L19" l="1"/>
  <c r="C20"/>
  <c r="C24" s="1"/>
  <c r="E24"/>
  <c r="E26" s="1"/>
  <c r="G26" s="1"/>
  <c r="I26" s="1"/>
  <c r="K20" l="1"/>
  <c r="L20" s="1"/>
  <c r="L24" s="1"/>
  <c r="L25" s="1"/>
  <c r="H25"/>
  <c r="L26" l="1"/>
  <c r="K24"/>
  <c r="K26" s="1"/>
  <c r="D25"/>
  <c r="D26" s="1"/>
  <c r="F25"/>
  <c r="J25" l="1"/>
  <c r="F26"/>
  <c r="H26" s="1"/>
  <c r="J26" l="1"/>
</calcChain>
</file>

<file path=xl/sharedStrings.xml><?xml version="1.0" encoding="utf-8"?>
<sst xmlns="http://schemas.openxmlformats.org/spreadsheetml/2006/main" count="419" uniqueCount="317">
  <si>
    <t>M3</t>
  </si>
  <si>
    <t>KG</t>
  </si>
  <si>
    <t>UN</t>
  </si>
  <si>
    <t>M2</t>
  </si>
  <si>
    <t>ACABAMENTO</t>
  </si>
  <si>
    <t>CONTRAPISO</t>
  </si>
  <si>
    <t>INSTALAÇÃO ELETRICA PREDIAL</t>
  </si>
  <si>
    <t>PINTURA</t>
  </si>
  <si>
    <t>PREFEITURA MUNICIPAL DE PAINS</t>
  </si>
  <si>
    <t>COD.</t>
  </si>
  <si>
    <t>Descrição</t>
  </si>
  <si>
    <t>Unid</t>
  </si>
  <si>
    <t>Quant.</t>
  </si>
  <si>
    <t>Custo Unit.</t>
  </si>
  <si>
    <t>Custo Total</t>
  </si>
  <si>
    <t>ALVENARIA</t>
  </si>
  <si>
    <t>TOTAL:</t>
  </si>
  <si>
    <t>ESTADO DE MINAS GERAIS</t>
  </si>
  <si>
    <t>LAJE (H=10cm)</t>
  </si>
  <si>
    <t>TELHADO</t>
  </si>
  <si>
    <t xml:space="preserve">DATA: </t>
  </si>
  <si>
    <t>ITEM</t>
  </si>
  <si>
    <t>%</t>
  </si>
  <si>
    <t>TOTAIS ( R$)</t>
  </si>
  <si>
    <t>1.0</t>
  </si>
  <si>
    <t>2.0</t>
  </si>
  <si>
    <t>3.0</t>
  </si>
  <si>
    <t>4.0</t>
  </si>
  <si>
    <t>5.0</t>
  </si>
  <si>
    <t>TOTAIS ( % )</t>
  </si>
  <si>
    <t>ACUMULADO</t>
  </si>
  <si>
    <t>DESCRIÇAO SERVIÇO</t>
  </si>
  <si>
    <t>VALOR ITEM</t>
  </si>
  <si>
    <t>1.1</t>
  </si>
  <si>
    <t>2.1</t>
  </si>
  <si>
    <t>2.2</t>
  </si>
  <si>
    <t>2.3</t>
  </si>
  <si>
    <t>3.1</t>
  </si>
  <si>
    <t>4.1</t>
  </si>
  <si>
    <t>5.1</t>
  </si>
  <si>
    <t>6.0</t>
  </si>
  <si>
    <t>6.1</t>
  </si>
  <si>
    <t>7.0</t>
  </si>
  <si>
    <t>7.1</t>
  </si>
  <si>
    <t>8.0</t>
  </si>
  <si>
    <t>8.1</t>
  </si>
  <si>
    <t>9.0</t>
  </si>
  <si>
    <t>9.1</t>
  </si>
  <si>
    <t>9.2</t>
  </si>
  <si>
    <t>9.3</t>
  </si>
  <si>
    <t>10.0</t>
  </si>
  <si>
    <t>10.1</t>
  </si>
  <si>
    <t>11.0</t>
  </si>
  <si>
    <t>12.0</t>
  </si>
  <si>
    <t>12.1</t>
  </si>
  <si>
    <t>12.2</t>
  </si>
  <si>
    <t>13.0</t>
  </si>
  <si>
    <t>13.1</t>
  </si>
  <si>
    <t xml:space="preserve">Orçamento referente a ampliação de duas salas do CEMEI - </t>
  </si>
  <si>
    <t>Centro Municipal de Educação Infantil</t>
  </si>
  <si>
    <t>1º MÊS</t>
  </si>
  <si>
    <t>2º MÊS</t>
  </si>
  <si>
    <t>3º MÊS</t>
  </si>
  <si>
    <t>4º MÊS</t>
  </si>
  <si>
    <t xml:space="preserve">Marco Aurelio Rabelo Gomes </t>
  </si>
  <si>
    <t>Prefeito Municipal</t>
  </si>
  <si>
    <t>ENDEREÇO: Rua Vereador Pedro de Paula / Pains-MG</t>
  </si>
  <si>
    <t>OBRA : Orçamento referente a ampliação de duas salas do CEMEI - Centro Municipal de Educação Infantil</t>
  </si>
  <si>
    <t>Composição BDI</t>
  </si>
  <si>
    <t>BDI</t>
  </si>
  <si>
    <t>SEM Desoneração: Digite S(sim) ou N(não)</t>
  </si>
  <si>
    <t>N</t>
  </si>
  <si>
    <t>COM Desoneração: Digite S(sim) ou N(não)</t>
  </si>
  <si>
    <t>S</t>
  </si>
  <si>
    <t>Garantia (G):</t>
  </si>
  <si>
    <t xml:space="preserve"> 0,32% a 0,74%</t>
  </si>
  <si>
    <t>Composição do BDI, intervalos admissíveis e Fórmula de cálculo nos termos do Acórdão 2622/2013 do TCU.</t>
  </si>
  <si>
    <t>Risco (R) :</t>
  </si>
  <si>
    <t>0,50% a 0,97%</t>
  </si>
  <si>
    <t>Desp. financeiras (DF):</t>
  </si>
  <si>
    <t>1,02% a 1,21%</t>
  </si>
  <si>
    <t>Adm. Central (AC):</t>
  </si>
  <si>
    <t>3,80% a 4,67%</t>
  </si>
  <si>
    <t>Lucro (L):</t>
  </si>
  <si>
    <t>6,64% a 8,69%</t>
  </si>
  <si>
    <t>CPRB:</t>
  </si>
  <si>
    <t>Tributos (T):</t>
  </si>
  <si>
    <t xml:space="preserve">  </t>
  </si>
  <si>
    <t>OBJETO:</t>
  </si>
  <si>
    <t xml:space="preserve"> INFRA-ESTRUTURA FUNDAÇÃO (Sapata 80x80cm H=35cm)</t>
  </si>
  <si>
    <t>ED-51110</t>
  </si>
  <si>
    <t>INFRA-ESTRUTURA -FUNDAÇÃO (viga baldrame) 15X35cm</t>
  </si>
  <si>
    <t>FORNECIMENTO DE CONCRETO ESTRUTURAL, PREPARADO EM OBRA, COM FCK 30 MPA, INCLUSIVE LANÇAMENTO, ADENSAMENTO E ACABAMENTO</t>
  </si>
  <si>
    <t>ED-49620</t>
  </si>
  <si>
    <t>ALVENARIA DE VEDAÇÃO COM TIJOLO CERÂMICO FURADO, ESP. 14CM, PARA REVESTIMENTO, INCLUSIVE ARGAMASSA PARA ASSENTAMENTO</t>
  </si>
  <si>
    <t>ED-48232</t>
  </si>
  <si>
    <t>PILARES (15x30cm)</t>
  </si>
  <si>
    <t>FORMAS PLANAS DE MADEIRA DE PINHO DE 3ª (EXECUÇÃO, INCLUINDO DESFORMA,FORNECIMENTO E TRANSPORTE DE TODOS OS MATERIAIS)</t>
  </si>
  <si>
    <t>RO-41614</t>
  </si>
  <si>
    <t>VIGAS (15x35cm)</t>
  </si>
  <si>
    <t>LAJE 10 CM MACIÇA DE CONCRETO 20 MPA, COM ARMAÇÃO, FORMA RESINADA, ESCORAMENTO E DESFORMA</t>
  </si>
  <si>
    <t>ED-50848</t>
  </si>
  <si>
    <t>CHAPISCO DE CIMENTO E AREIA, TRAÇO 1:3 (EXECUÇÃO, INCLUINDO O FORNECIMENTO E TRANSPORTE DE TODOS OS MATERIAIS)</t>
  </si>
  <si>
    <t>RO-41661</t>
  </si>
  <si>
    <t>EMBOÇO COM ARGAMASSA, TRAÇO 1:6 (CIMENTO E AREIA), ESP. 20MM, APLICAÇÃO MANUAL, PREPARO MECÂNICO</t>
  </si>
  <si>
    <t>ED-50732</t>
  </si>
  <si>
    <t>REVESTIMENTO COM PASTILHAS DE PORCELANA, ASSENTADO COM ARGAMASSA PRÉ-FABRICADA, INCLUSIVE REJUNTAMENTO</t>
  </si>
  <si>
    <t>ED-50750</t>
  </si>
  <si>
    <t>REVESTIMENTO COM PORCELANATO APLICADO EM PISO, ACABAMENTO ESMALTADO ACETINADO, AMBIENTE INTERNO/EXTERNO, PADRÃO EXTRA, BORDA RETIFICADA, DIMENSÃO DA PEÇA (45X45CM), ASSENTAMENTO COM ARGAMASSA INDUSTRIALIZADA, INCLUSIVE REJUNTAMENTO</t>
  </si>
  <si>
    <t>ED-50753</t>
  </si>
  <si>
    <t>FORNECIMENTO E ASSENTAMENTO DE JANELA DE ALUMÍNIO, LINHA SUPREMA ACABAMENTO ANODIZADO, TIPO CORRER COM CONTRAMARCO, INCLUSIVE FORNECIMENTO DE VIDRO LISO DE 4MM, FERRAGENS E ACESSÓRIOS</t>
  </si>
  <si>
    <t>ED-50962</t>
  </si>
  <si>
    <t>VERGA EM CONCRETO ESTRUTURAL PARA VÃOS ACIMA DE 150CM, PREPARADO EM OBRA COM BETONEIRA, CONTROLE "A", COM FCK 20 MPA, MOLDADA IN LOCO, INCLUSIVE ARMAÇÃO</t>
  </si>
  <si>
    <t>CONTRAVERGA EM CONCRETO ESTRUTURAL PARA VÃOS ACIMA DE 150CM, PREPARADO EM OBRA COM BETONEIRA, CONTROLE "A", COM FCK 20 MPA, MOLDADA IN LOCO, INCLUSIVE ARMAÇÃO</t>
  </si>
  <si>
    <t>ED-9907</t>
  </si>
  <si>
    <t>ED-9906</t>
  </si>
  <si>
    <t>FORNECIMENTO E ASSENTAMENTO DE PORTA EM ALUMÍNIO, TIPO VENEZIANA, DE ABRIR, ACABAMENTO ANODIZADO NATURAL, INCLUSIVE FECHADURA E MARCO</t>
  </si>
  <si>
    <t>ED-7576</t>
  </si>
  <si>
    <t>LUMINÁRIA COMERCIAL CHANFRADA DE SOBREPOR COMPLETA, PARA DUAS (2) LÂMPADAS TUBULARES FLUORESCENTE 2X32W-ØT8, FORNECIMENTO E INSTALAÇÃO, INCLUSIVE BASE, REATOR E LÂMPADAS</t>
  </si>
  <si>
    <t>ED-49393</t>
  </si>
  <si>
    <t>PONTO DE EMBUTIR PARA UM (1) INTERRUPTOR SIMPLES (10A-250V), COM PLACA 4"X2" DE UM (1) POSTO, COM ELETRODUTO FLEXÍVEL CORRUGADO, ANTI-CHAMA, DN 25MM (3/4"), EMBUTIDO NA ALVENARIA E CABO DE COBRE FLEXÍVEL, CLASSE 5, ISOLAMENTO TIPO LSHF/ATOX, NÃO HALOGENADO, SEÇÃO 2,5MM2 (70°C450/750V), COM DISTÂNCIA DE ATÉ DEZ (10) METROS DO PONTO DE DERIVAÇÃO, INCLUSIVE CAIXA DE LIGAÇÃO, SUPORTE E FIXAÇÃO DO ELETRODUTO COM ENCHIMENTO DO RASGO NA ALVENARIA/CONCRETO COM ARGAMASSA</t>
  </si>
  <si>
    <t>ED-50228</t>
  </si>
  <si>
    <t>PINTURA ACRÍLICA EM TETO, DUAS (2) DEMÃOS, EXCLUSIVE SELADOR ACRÍLICO E MASSA ACRÍLICA/CORRIDA (PVA)</t>
  </si>
  <si>
    <t>ED-50452</t>
  </si>
  <si>
    <t>PINTURA ACRÍLICA EM PAREDE, DUAS (2) DEMÃOS, EXCLUSIVE SELADOR ACRÍLICO E MASSA ACRÍLICA/CORRIDA (PVA)</t>
  </si>
  <si>
    <t>ED-50451</t>
  </si>
  <si>
    <t>ENGRADAMENTO PARA TELHAS CERÂMICA OU CONCRETO EM MADEIRA PARAJU</t>
  </si>
  <si>
    <t>COBERTURA EM TELHA CERÂMICA COLONIAL CURVA, 26 UNID/M2</t>
  </si>
  <si>
    <t>ED-48421</t>
  </si>
  <si>
    <t>ED-48407</t>
  </si>
  <si>
    <t>SOLARIUM</t>
  </si>
  <si>
    <t>MURO DIVISÓRIO BLOCO DE CONCRETO APARENTE E = 15 CM, H = 1,80 M, INCLUSIVE SAPATA DE CONCRETO ARMADO FCK = 15 MPA, 50 X 55 CM</t>
  </si>
  <si>
    <t>ED-50395</t>
  </si>
  <si>
    <t>M</t>
  </si>
  <si>
    <t>11.1</t>
  </si>
  <si>
    <t>14.0</t>
  </si>
  <si>
    <t>ESCAVAÇÃO MANUAL DE TERRA (DESATERRO MANUAL)</t>
  </si>
  <si>
    <t xml:space="preserve"> ESCAVAÇÃO MANUAL DE TERRA (DESATERRO MANUAL)</t>
  </si>
  <si>
    <t>ED-48298</t>
  </si>
  <si>
    <t xml:space="preserve">CORTE, DOBRA E MONTAGEM DE AÇO CA-50/60 </t>
  </si>
  <si>
    <t>CONCRETO DE CIMENTO PORTLAND, FCK &gt;= 15,0 MPA (EXECUÇÃO, INCLUINDO O FORNECIMENTO E TRANSPORTE DOS AGREGADOS)</t>
  </si>
  <si>
    <t>RO-41624</t>
  </si>
  <si>
    <t>ED-50152</t>
  </si>
  <si>
    <t>um</t>
  </si>
  <si>
    <t xml:space="preserve">FORNECIMENTO E COLOCAÇÃO DE PLACA DE OBRA EM CHAPA GALVANIZADA (3,00 X 1,5 0 M) - EM CHAPA GALVANIZADA 0,26 AFIXADAS COM REBITES 540 E PARAFUSOS 3/8, EM ESTRUTURA METÁLICA VIGA U 2" ENRIJECIDA COM METALON 20 X 20, SUPORTE EM EUCALIPTO AUTOCLAVADO PINTADAS </t>
  </si>
  <si>
    <t>SERVIÇOS PRELIMINARES</t>
  </si>
  <si>
    <t>2.4</t>
  </si>
  <si>
    <t>3.2</t>
  </si>
  <si>
    <t>3.3</t>
  </si>
  <si>
    <t>9.4</t>
  </si>
  <si>
    <t>10.2</t>
  </si>
  <si>
    <t>10.3</t>
  </si>
  <si>
    <t>12.3</t>
  </si>
  <si>
    <t>13.2</t>
  </si>
  <si>
    <t>14.01</t>
  </si>
  <si>
    <t>15.1</t>
  </si>
  <si>
    <t>15.2</t>
  </si>
  <si>
    <t>15.0</t>
  </si>
  <si>
    <t>TABELA</t>
  </si>
  <si>
    <t>SETOP</t>
  </si>
  <si>
    <t>11.01</t>
  </si>
  <si>
    <t>.11</t>
  </si>
  <si>
    <t>10.02</t>
  </si>
  <si>
    <t>10.01</t>
  </si>
  <si>
    <t>.10</t>
  </si>
  <si>
    <t>09.03</t>
  </si>
  <si>
    <t>Pintura</t>
  </si>
  <si>
    <t>09.02</t>
  </si>
  <si>
    <t>Emboço</t>
  </si>
  <si>
    <t>09.01</t>
  </si>
  <si>
    <t>.09</t>
  </si>
  <si>
    <t>08.01</t>
  </si>
  <si>
    <t>.08</t>
  </si>
  <si>
    <t>.07</t>
  </si>
  <si>
    <t>06.01</t>
  </si>
  <si>
    <t>.06</t>
  </si>
  <si>
    <t>Portas</t>
  </si>
  <si>
    <t>05.01</t>
  </si>
  <si>
    <t>.05</t>
  </si>
  <si>
    <t>04.01</t>
  </si>
  <si>
    <t>.04</t>
  </si>
  <si>
    <t>03.03</t>
  </si>
  <si>
    <t>03.02</t>
  </si>
  <si>
    <t>03.01</t>
  </si>
  <si>
    <t>.03</t>
  </si>
  <si>
    <t>02.04</t>
  </si>
  <si>
    <t>02.03</t>
  </si>
  <si>
    <t>02.02</t>
  </si>
  <si>
    <t>02.01</t>
  </si>
  <si>
    <t>.02</t>
  </si>
  <si>
    <t>01.01</t>
  </si>
  <si>
    <t>Serviços Preliminares</t>
  </si>
  <si>
    <t>.01</t>
  </si>
  <si>
    <t>DESCRIÇÃO</t>
  </si>
  <si>
    <t>Cliente.: Prefeitura Municipal de Pains</t>
  </si>
  <si>
    <t>MEMÓRIA DE CÁLCULO</t>
  </si>
  <si>
    <t xml:space="preserve">Obra.: Orçamento referente a ampliação de duas salas do CEMEI </t>
  </si>
  <si>
    <t>Local.: Rua Vereador Pedro de Paula / Pains-MG</t>
  </si>
  <si>
    <t>Aquisição e instalação de placa de obra 3x1,50m - 01 unidade</t>
  </si>
  <si>
    <t>Memória referente a construção de 2 salas do CEMEI</t>
  </si>
  <si>
    <t>Escavação manual de terra</t>
  </si>
  <si>
    <t>Fornecimento de concreto estrutural preparado em obra</t>
  </si>
  <si>
    <t>Corte, dobra e montagem de aço</t>
  </si>
  <si>
    <t>Fôrmas planas de madeira</t>
  </si>
  <si>
    <t>9,85x0,35x0,15=0,517</t>
  </si>
  <si>
    <t>9,60x0,35x0,15=0,50</t>
  </si>
  <si>
    <t>8,32x0,35x0,15=0,43</t>
  </si>
  <si>
    <t>1,26x0,35x0,15=0,06</t>
  </si>
  <si>
    <t xml:space="preserve">Alvenaria </t>
  </si>
  <si>
    <t>Alvenaria de vedação</t>
  </si>
  <si>
    <t>frente:28,32m² + lado direito: 1,65m² + fundo:17,67m²+ lado es. e parede meio=51,72m²</t>
  </si>
  <si>
    <t>total: 99,36m² - 0,81m² (área pilar)= 98,55m²</t>
  </si>
  <si>
    <t>Pilares</t>
  </si>
  <si>
    <t>0,51+0,50+0,43+0,43+0,06= 1,93m³</t>
  </si>
  <si>
    <t>PILAR EM CONCRETO APARENTE 20 MPA, INCLUSIVE ARMAÇÃO, FORMA PLASTIFICADA E DESFORMA</t>
  </si>
  <si>
    <t>ED-50842</t>
  </si>
  <si>
    <t>m3</t>
  </si>
  <si>
    <t>VIGA DE 0,21 A 0,35 M DE LARGURA EM CONCRETO 20MPA, APARENTE, ARMAÇÃO, FORMA PLASTIFICADA, ESCORAMENTO E DESFORMA</t>
  </si>
  <si>
    <t>ED-50850</t>
  </si>
  <si>
    <t>Vigas</t>
  </si>
  <si>
    <t>Contrapiso</t>
  </si>
  <si>
    <t>Acabamento</t>
  </si>
  <si>
    <t>Chapisco</t>
  </si>
  <si>
    <t>Revestimento - pastilhas</t>
  </si>
  <si>
    <t>273,84m² (paredes salas) + 26,73m² (murinhos)= 300,57m²</t>
  </si>
  <si>
    <t>273,84m² (paredes salas)</t>
  </si>
  <si>
    <t>ext.= 11,17m² + int. 21,69m²= 32,86m²</t>
  </si>
  <si>
    <t>Revestimento - porcenato piso</t>
  </si>
  <si>
    <t>39,93m²+39,52m²= 79,45m² + 11,22m²= 90,67m²</t>
  </si>
  <si>
    <t>Laje</t>
  </si>
  <si>
    <t>09.04</t>
  </si>
  <si>
    <t>Janelas em aluminio e vidro - 3,60x1,65m=5,94m² x 2 janelas = 11,88m²</t>
  </si>
  <si>
    <t>Verga</t>
  </si>
  <si>
    <t>10.03</t>
  </si>
  <si>
    <t>Contraverga</t>
  </si>
  <si>
    <t>4x0,15x0,35= 0,21x2 janelas= 0,42m³</t>
  </si>
  <si>
    <t>11.2</t>
  </si>
  <si>
    <t>JANELAS</t>
  </si>
  <si>
    <t xml:space="preserve"> PORTAS</t>
  </si>
  <si>
    <t>Janelas</t>
  </si>
  <si>
    <t>11.02</t>
  </si>
  <si>
    <t>Porta em aluminio</t>
  </si>
  <si>
    <t>0,80x2,10=1,68m²x 2 portas=3,36m²</t>
  </si>
  <si>
    <t>1x0,15x0,35= 0,05 x 2= 0,10m³</t>
  </si>
  <si>
    <t>Instalações elétricas</t>
  </si>
  <si>
    <t>.12</t>
  </si>
  <si>
    <t>12.01</t>
  </si>
  <si>
    <t>12.02</t>
  </si>
  <si>
    <t>12.03</t>
  </si>
  <si>
    <t>Luminária chanfrada de sobrepor = 3 em cada sala = 6unidades</t>
  </si>
  <si>
    <t>.13</t>
  </si>
  <si>
    <t>13.01</t>
  </si>
  <si>
    <t>13.02</t>
  </si>
  <si>
    <t>EMASSAMENTO EM PAREDE COM MASSA CORRIDA (PVA), DUAS (2) DEMÃOS, INCLUSIVE LIXAMENTO PARA PINTURA</t>
  </si>
  <si>
    <t>ED-50478</t>
  </si>
  <si>
    <t>13.3</t>
  </si>
  <si>
    <t>13.03</t>
  </si>
  <si>
    <t>Teto - salas 39,93+39,52m²= 79,45m² + 29,62m² corredor = 109,70m²</t>
  </si>
  <si>
    <t>Paredes</t>
  </si>
  <si>
    <t>Emassamento salas int.</t>
  </si>
  <si>
    <t>4,80x3=14,40x2= 28,80m²</t>
  </si>
  <si>
    <t>4,75x3=14,25m²x2 =28,50m²</t>
  </si>
  <si>
    <t>8,32x3=24,96m² x 4=99,84m²</t>
  </si>
  <si>
    <t>total:157,14m²</t>
  </si>
  <si>
    <t>.14</t>
  </si>
  <si>
    <t>Solarium</t>
  </si>
  <si>
    <t>Muro divisório</t>
  </si>
  <si>
    <t>9,70+5,15m=14,85m</t>
  </si>
  <si>
    <t>.15</t>
  </si>
  <si>
    <t>Cobertura</t>
  </si>
  <si>
    <t>15.01</t>
  </si>
  <si>
    <t>Engradamento</t>
  </si>
  <si>
    <t>15.02</t>
  </si>
  <si>
    <t>Telhas</t>
  </si>
  <si>
    <t>CALHA DE CHAPA GALVANIZADA Nº. 24 GSG, DESENVOLVIMENTO 
= 33 CM</t>
  </si>
  <si>
    <t>ED-50654</t>
  </si>
  <si>
    <t>15.3</t>
  </si>
  <si>
    <t>m</t>
  </si>
  <si>
    <t>CONDUTOR DE AP DO TELHADO EM TUBO PVC ESGOTO, INCLUSIVE CONEXÕES E SUPORTES, 100 MM</t>
  </si>
  <si>
    <t>15.4</t>
  </si>
  <si>
    <t>ED-50668</t>
  </si>
  <si>
    <t>15.03</t>
  </si>
  <si>
    <t>Calha</t>
  </si>
  <si>
    <t>15.04</t>
  </si>
  <si>
    <t>Condutor água pluvial</t>
  </si>
  <si>
    <t>2x3m= 6m</t>
  </si>
  <si>
    <t>Bruna Nunes Ribeiro</t>
  </si>
  <si>
    <t>Arquiteta CAUMG- A126786-8</t>
  </si>
  <si>
    <t xml:space="preserve">ED-17905 </t>
  </si>
  <si>
    <t>PONTO DE EMBUTIR PARA UMA (1) TOMADA PADRÃO, TRÊS (3) POLOS (2P+T/10A-250V), COM PLACA 4"X2" DE UM (1) POSTO,  COM ELETRODUTO DE PVC RÍGIDO ROSCÁVEL, DN 20MM (3/4"), EMBUTIDO NO PISO E CABO DE COBRE FLEXÍVEL, CLASSE 5, ISOLAMENTO TIPO LSHF/ATOX, NÃO HALOGENADO, SEÇÃO 
2,5MM2 (70°C-450/750V), COM DISTÂNCIA DE ATÉ DEZ (10)  METROS DO PONTO DE DERIVAÇÃO, INCLUSIVE CAIXA DE  LIGAÇÃO, SUPORTE E FIXAÇÃO DO ELETRODUTO COM  ENCHIMENTO DO RASGO NA ALVENARIA/CONCRETO COM ARGAMASSA</t>
  </si>
  <si>
    <t>TOMADA 10A - 6X2= 12 unidades</t>
  </si>
  <si>
    <t>Interruptor - 2 unidades</t>
  </si>
  <si>
    <t xml:space="preserve"> 10,60x10,95=116,07m²</t>
  </si>
  <si>
    <t>10,94+12,95+10,60=34,49m</t>
  </si>
  <si>
    <t>AxLxP= 0,80x0,80x0,35= 0,22m³x9 sapatas= 1,98m³</t>
  </si>
  <si>
    <t>1,34m³x80kg= 158,40kg</t>
  </si>
  <si>
    <t>ext. 9,85+8,62+10+1,26=29,73mm</t>
  </si>
  <si>
    <t>int. 8,32+8,32+8,32+8,32+4,80+4,80+4,75+4,75=52,28m</t>
  </si>
  <si>
    <t xml:space="preserve">29,73+52,28=82,01m x 0,35m=28,70m² </t>
  </si>
  <si>
    <t>5,15x0,35x0,15=0,27m³</t>
  </si>
  <si>
    <t>Solarium: 9,85x0,35x0,15=0,51m³</t>
  </si>
  <si>
    <t>total:2,71m³</t>
  </si>
  <si>
    <t>2,71m³ x 80kg = 216,80kg</t>
  </si>
  <si>
    <t>idem escavação = 2,71m³</t>
  </si>
  <si>
    <t>0,15x0x30x3= 0,135 x 9 unidades= 1,215m³</t>
  </si>
  <si>
    <t>8,60+8,60+9,70+9,70+8,32+8,60=53,52mx0,35mx0,15m=2,80m³</t>
  </si>
  <si>
    <t>9,75m²x10m= 97,50m²</t>
  </si>
  <si>
    <t>39,93m² (sala) +39,52m² (sala)+11,50m² (corredor)+48,50(solarium)= 139,45m²x0,05m= 6,97m³</t>
  </si>
  <si>
    <t>RUFO E CONTRA-RUFO DE CHAPA GALVANIZADA Nº. 24, DESENVOLVIMENTO = 20 CM</t>
  </si>
  <si>
    <t>ED-50676</t>
  </si>
  <si>
    <t>15.5</t>
  </si>
  <si>
    <t>15.05</t>
  </si>
  <si>
    <t>Rufo</t>
  </si>
  <si>
    <t>10+1+ solarium 9,85+5=25,85m</t>
  </si>
  <si>
    <t>273,84m² (paredes salas) + 26,73m² (murinhos)= 300,57m²-32,86 (pastilhas)=267,71m²</t>
  </si>
  <si>
    <t>Bruna Nunes Ribeiro                                                                    Marco Aurelio Rabelo Gomes                                                       Arquiteta CAUMG- A126786-8                                                             Prefeito Municipal</t>
  </si>
  <si>
    <t>Data-base Jan/21</t>
  </si>
</sst>
</file>

<file path=xl/styles.xml><?xml version="1.0" encoding="utf-8"?>
<styleSheet xmlns="http://schemas.openxmlformats.org/spreadsheetml/2006/main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_(* #,##0.00_);_(* \(#,##0.00\);_(* &quot;-&quot;??_);_(@_)"/>
    <numFmt numFmtId="166" formatCode="0.0000"/>
    <numFmt numFmtId="167" formatCode="_(&quot;R$&quot;* #,##0.00_);_(&quot;R$&quot;* \(#,##0.00\);_(&quot;R$&quot;* &quot;-&quot;??_);_(@_)"/>
    <numFmt numFmtId="168" formatCode="[$€-2]\ #,##0.00_);[Red]\([$€-2]\ #,##0.00\)"/>
  </numFmts>
  <fonts count="4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i/>
      <sz val="10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8"/>
      <name val="Arial"/>
      <family val="2"/>
    </font>
    <font>
      <sz val="26"/>
      <color theme="1"/>
      <name val="Calibri"/>
      <family val="2"/>
      <scheme val="minor"/>
    </font>
    <font>
      <b/>
      <sz val="16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Narrow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2"/>
      <name val="Comic Sans MS"/>
      <family val="4"/>
    </font>
    <font>
      <b/>
      <sz val="10"/>
      <color indexed="10"/>
      <name val="Arial"/>
      <family val="2"/>
    </font>
    <font>
      <sz val="11"/>
      <name val="Arial"/>
      <family val="2"/>
    </font>
    <font>
      <sz val="11"/>
      <name val="Arial Narrow"/>
    </font>
    <font>
      <b/>
      <sz val="10"/>
      <name val="Arial Narrow"/>
    </font>
    <font>
      <b/>
      <sz val="11"/>
      <color indexed="10"/>
      <name val="Arial"/>
      <family val="2"/>
    </font>
    <font>
      <b/>
      <sz val="12"/>
      <name val="Century Gothic"/>
      <family val="2"/>
    </font>
    <font>
      <b/>
      <u/>
      <sz val="14"/>
      <name val="Comic Sans MS"/>
      <family val="4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7" fillId="0" borderId="0"/>
    <xf numFmtId="0" fontId="27" fillId="0" borderId="0" applyFont="0" applyFill="0" applyBorder="0" applyAlignment="0" applyProtection="0"/>
    <xf numFmtId="168" fontId="27" fillId="0" borderId="0" applyFont="0" applyFill="0" applyBorder="0" applyAlignment="0" applyProtection="0"/>
  </cellStyleXfs>
  <cellXfs count="35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/>
    <xf numFmtId="165" fontId="13" fillId="3" borderId="1" xfId="2" applyNumberFormat="1" applyFont="1" applyFill="1" applyBorder="1" applyAlignment="1">
      <alignment horizontal="right"/>
    </xf>
    <xf numFmtId="165" fontId="13" fillId="0" borderId="1" xfId="2" applyNumberFormat="1" applyFont="1" applyBorder="1" applyAlignment="1">
      <alignment horizontal="center"/>
    </xf>
    <xf numFmtId="4" fontId="13" fillId="0" borderId="1" xfId="2" applyNumberFormat="1" applyFont="1" applyBorder="1" applyAlignment="1">
      <alignment horizontal="right"/>
    </xf>
    <xf numFmtId="0" fontId="14" fillId="0" borderId="4" xfId="0" applyFont="1" applyBorder="1"/>
    <xf numFmtId="4" fontId="13" fillId="0" borderId="4" xfId="2" applyNumberFormat="1" applyFont="1" applyBorder="1" applyAlignment="1">
      <alignment horizontal="right"/>
    </xf>
    <xf numFmtId="165" fontId="13" fillId="0" borderId="4" xfId="2" applyNumberFormat="1" applyFont="1" applyFill="1" applyBorder="1" applyAlignment="1">
      <alignment horizontal="center"/>
    </xf>
    <xf numFmtId="165" fontId="13" fillId="0" borderId="4" xfId="2" applyNumberFormat="1" applyFont="1" applyFill="1" applyBorder="1" applyAlignment="1">
      <alignment horizontal="right"/>
    </xf>
    <xf numFmtId="4" fontId="13" fillId="0" borderId="4" xfId="2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/>
    </xf>
    <xf numFmtId="4" fontId="13" fillId="0" borderId="5" xfId="0" applyNumberFormat="1" applyFont="1" applyBorder="1" applyAlignment="1">
      <alignment horizontal="right"/>
    </xf>
    <xf numFmtId="165" fontId="13" fillId="0" borderId="5" xfId="2" applyNumberFormat="1" applyFont="1" applyBorder="1" applyAlignment="1">
      <alignment horizontal="center"/>
    </xf>
    <xf numFmtId="39" fontId="13" fillId="0" borderId="5" xfId="2" applyNumberFormat="1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39" fontId="13" fillId="0" borderId="1" xfId="2" applyNumberFormat="1" applyFont="1" applyBorder="1" applyAlignment="1">
      <alignment horizontal="center"/>
    </xf>
    <xf numFmtId="0" fontId="0" fillId="0" borderId="2" xfId="0" applyBorder="1"/>
    <xf numFmtId="44" fontId="14" fillId="0" borderId="1" xfId="3" applyFont="1" applyBorder="1"/>
    <xf numFmtId="9" fontId="13" fillId="3" borderId="1" xfId="4" applyFont="1" applyFill="1" applyBorder="1" applyAlignment="1">
      <alignment horizontal="center"/>
    </xf>
    <xf numFmtId="9" fontId="13" fillId="0" borderId="4" xfId="4" applyFont="1" applyFill="1" applyBorder="1" applyAlignment="1">
      <alignment horizontal="center"/>
    </xf>
    <xf numFmtId="44" fontId="14" fillId="0" borderId="4" xfId="3" applyFont="1" applyBorder="1"/>
    <xf numFmtId="0" fontId="0" fillId="0" borderId="0" xfId="0" applyBorder="1"/>
    <xf numFmtId="44" fontId="0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9" fontId="13" fillId="0" borderId="1" xfId="4" applyFont="1" applyBorder="1" applyAlignment="1">
      <alignment horizontal="center"/>
    </xf>
    <xf numFmtId="9" fontId="13" fillId="0" borderId="5" xfId="4" applyFont="1" applyBorder="1" applyAlignment="1">
      <alignment horizontal="center"/>
    </xf>
    <xf numFmtId="9" fontId="0" fillId="0" borderId="0" xfId="4" applyFont="1"/>
    <xf numFmtId="4" fontId="13" fillId="4" borderId="4" xfId="2" applyNumberFormat="1" applyFont="1" applyFill="1" applyBorder="1" applyAlignment="1">
      <alignment horizontal="right"/>
    </xf>
    <xf numFmtId="165" fontId="13" fillId="4" borderId="1" xfId="2" applyNumberFormat="1" applyFont="1" applyFill="1" applyBorder="1" applyAlignment="1">
      <alignment horizontal="right"/>
    </xf>
    <xf numFmtId="9" fontId="13" fillId="4" borderId="1" xfId="4" applyFont="1" applyFill="1" applyBorder="1" applyAlignment="1">
      <alignment horizontal="center"/>
    </xf>
    <xf numFmtId="10" fontId="13" fillId="0" borderId="1" xfId="4" applyNumberFormat="1" applyFont="1" applyBorder="1" applyAlignment="1">
      <alignment horizontal="center"/>
    </xf>
    <xf numFmtId="10" fontId="11" fillId="5" borderId="15" xfId="0" applyNumberFormat="1" applyFont="1" applyFill="1" applyBorder="1" applyAlignment="1">
      <alignment horizontal="center"/>
    </xf>
    <xf numFmtId="10" fontId="11" fillId="0" borderId="16" xfId="4" applyNumberFormat="1" applyFont="1" applyBorder="1"/>
    <xf numFmtId="10" fontId="11" fillId="5" borderId="18" xfId="0" applyNumberFormat="1" applyFont="1" applyFill="1" applyBorder="1" applyAlignment="1">
      <alignment horizontal="center"/>
    </xf>
    <xf numFmtId="10" fontId="11" fillId="0" borderId="19" xfId="4" applyNumberFormat="1" applyFont="1" applyBorder="1"/>
    <xf numFmtId="0" fontId="0" fillId="0" borderId="5" xfId="0" applyBorder="1" applyAlignment="1">
      <alignment horizontal="center"/>
    </xf>
    <xf numFmtId="10" fontId="0" fillId="0" borderId="5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10" fontId="12" fillId="0" borderId="1" xfId="0" applyNumberFormat="1" applyFont="1" applyBorder="1" applyAlignment="1">
      <alignment horizontal="left"/>
    </xf>
    <xf numFmtId="10" fontId="0" fillId="0" borderId="1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10" fontId="0" fillId="0" borderId="18" xfId="0" applyNumberFormat="1" applyBorder="1" applyAlignment="1">
      <alignment horizontal="left"/>
    </xf>
    <xf numFmtId="0" fontId="22" fillId="0" borderId="0" xfId="0" applyFont="1" applyAlignment="1">
      <alignment horizontal="left" vertical="center"/>
    </xf>
    <xf numFmtId="9" fontId="13" fillId="3" borderId="4" xfId="4" applyFont="1" applyFill="1" applyBorder="1" applyAlignment="1">
      <alignment horizontal="center"/>
    </xf>
    <xf numFmtId="165" fontId="13" fillId="3" borderId="4" xfId="2" applyNumberFormat="1" applyFont="1" applyFill="1" applyBorder="1" applyAlignment="1">
      <alignment horizontal="right"/>
    </xf>
    <xf numFmtId="10" fontId="0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1" xfId="0" applyFont="1" applyBorder="1" applyAlignment="1">
      <alignment wrapText="1"/>
    </xf>
    <xf numFmtId="164" fontId="24" fillId="0" borderId="1" xfId="1" applyNumberFormat="1" applyFont="1" applyFill="1" applyBorder="1" applyAlignment="1">
      <alignment horizontal="center" vertical="center" wrapText="1"/>
    </xf>
    <xf numFmtId="44" fontId="24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44" fontId="24" fillId="0" borderId="1" xfId="3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4" fontId="1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23" fillId="0" borderId="1" xfId="0" applyFont="1" applyFill="1" applyBorder="1" applyAlignment="1">
      <alignment horizontal="center" vertical="center"/>
    </xf>
    <xf numFmtId="44" fontId="23" fillId="0" borderId="1" xfId="3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vertical="center" wrapText="1"/>
    </xf>
    <xf numFmtId="0" fontId="0" fillId="0" borderId="1" xfId="0" applyBorder="1"/>
    <xf numFmtId="9" fontId="13" fillId="0" borderId="1" xfId="4" applyFont="1" applyFill="1" applyBorder="1" applyAlignment="1">
      <alignment horizontal="center"/>
    </xf>
    <xf numFmtId="4" fontId="13" fillId="0" borderId="1" xfId="2" applyNumberFormat="1" applyFont="1" applyFill="1" applyBorder="1" applyAlignment="1">
      <alignment horizontal="right"/>
    </xf>
    <xf numFmtId="165" fontId="13" fillId="0" borderId="1" xfId="2" applyNumberFormat="1" applyFont="1" applyFill="1" applyBorder="1" applyAlignment="1">
      <alignment horizontal="center"/>
    </xf>
    <xf numFmtId="165" fontId="13" fillId="0" borderId="1" xfId="2" applyNumberFormat="1" applyFont="1" applyBorder="1" applyAlignment="1">
      <alignment horizontal="right"/>
    </xf>
    <xf numFmtId="44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7" fillId="0" borderId="0" xfId="5"/>
    <xf numFmtId="0" fontId="12" fillId="0" borderId="0" xfId="5" applyFont="1"/>
    <xf numFmtId="0" fontId="12" fillId="0" borderId="23" xfId="5" applyFont="1" applyBorder="1" applyAlignment="1">
      <alignment vertical="center"/>
    </xf>
    <xf numFmtId="0" fontId="27" fillId="0" borderId="0" xfId="5" applyFill="1" applyBorder="1"/>
    <xf numFmtId="167" fontId="11" fillId="0" borderId="0" xfId="6" applyNumberFormat="1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right" vertical="center"/>
    </xf>
    <xf numFmtId="0" fontId="11" fillId="0" borderId="1" xfId="5" applyFont="1" applyFill="1" applyBorder="1" applyAlignment="1">
      <alignment horizontal="right" vertical="center" wrapText="1"/>
    </xf>
    <xf numFmtId="167" fontId="12" fillId="0" borderId="0" xfId="6" applyNumberFormat="1" applyFont="1" applyFill="1" applyBorder="1" applyAlignment="1">
      <alignment horizontal="left" vertical="center"/>
    </xf>
    <xf numFmtId="0" fontId="12" fillId="0" borderId="0" xfId="5" applyFont="1" applyFill="1" applyBorder="1" applyAlignment="1">
      <alignment horizontal="left"/>
    </xf>
    <xf numFmtId="0" fontId="12" fillId="0" borderId="0" xfId="5" applyFont="1" applyFill="1" applyBorder="1" applyAlignment="1"/>
    <xf numFmtId="0" fontId="12" fillId="0" borderId="0" xfId="5" applyFont="1" applyFill="1" applyBorder="1" applyAlignment="1">
      <alignment horizontal="center"/>
    </xf>
    <xf numFmtId="0" fontId="28" fillId="0" borderId="0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left" vertical="center"/>
    </xf>
    <xf numFmtId="2" fontId="12" fillId="0" borderId="0" xfId="5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left" vertical="center" wrapText="1"/>
    </xf>
    <xf numFmtId="0" fontId="11" fillId="0" borderId="1" xfId="5" applyFont="1" applyFill="1" applyBorder="1" applyAlignment="1">
      <alignment horizontal="left" vertical="center" wrapText="1"/>
    </xf>
    <xf numFmtId="0" fontId="29" fillId="0" borderId="0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left" wrapText="1"/>
    </xf>
    <xf numFmtId="0" fontId="12" fillId="0" borderId="1" xfId="5" applyFont="1" applyFill="1" applyBorder="1" applyAlignment="1">
      <alignment horizontal="left" wrapText="1"/>
    </xf>
    <xf numFmtId="0" fontId="12" fillId="0" borderId="0" xfId="5" applyFont="1" applyFill="1" applyBorder="1" applyAlignment="1">
      <alignment vertical="center"/>
    </xf>
    <xf numFmtId="0" fontId="29" fillId="0" borderId="0" xfId="5" applyFont="1" applyFill="1" applyBorder="1" applyAlignment="1">
      <alignment horizontal="center" vertical="center"/>
    </xf>
    <xf numFmtId="165" fontId="11" fillId="0" borderId="0" xfId="7" applyNumberFormat="1" applyFont="1" applyFill="1" applyBorder="1" applyAlignment="1">
      <alignment horizontal="left" vertical="center"/>
    </xf>
    <xf numFmtId="165" fontId="12" fillId="0" borderId="0" xfId="7" applyNumberFormat="1" applyFont="1" applyFill="1" applyBorder="1" applyAlignment="1">
      <alignment vertical="center"/>
    </xf>
    <xf numFmtId="165" fontId="12" fillId="0" borderId="0" xfId="7" applyNumberFormat="1" applyFont="1" applyFill="1" applyBorder="1" applyAlignment="1">
      <alignment horizontal="center" vertical="center"/>
    </xf>
    <xf numFmtId="0" fontId="11" fillId="0" borderId="1" xfId="5" applyFont="1" applyFill="1" applyBorder="1" applyAlignment="1" applyProtection="1">
      <alignment horizontal="left" wrapText="1"/>
      <protection locked="0"/>
    </xf>
    <xf numFmtId="0" fontId="12" fillId="0" borderId="0" xfId="5" applyFont="1" applyFill="1" applyBorder="1" applyAlignment="1" applyProtection="1"/>
    <xf numFmtId="0" fontId="12" fillId="0" borderId="0" xfId="5" applyFont="1" applyFill="1" applyBorder="1" applyAlignment="1" applyProtection="1">
      <alignment horizontal="center"/>
    </xf>
    <xf numFmtId="0" fontId="28" fillId="0" borderId="0" xfId="5" applyFont="1" applyFill="1" applyBorder="1" applyAlignment="1" applyProtection="1">
      <alignment horizontal="center"/>
      <protection locked="0"/>
    </xf>
    <xf numFmtId="165" fontId="12" fillId="0" borderId="0" xfId="7" applyNumberFormat="1" applyFont="1" applyFill="1" applyBorder="1" applyAlignment="1">
      <alignment horizontal="left" vertical="center"/>
    </xf>
    <xf numFmtId="12" fontId="12" fillId="0" borderId="0" xfId="7" applyNumberFormat="1" applyFont="1" applyFill="1" applyBorder="1" applyAlignment="1">
      <alignment vertical="center"/>
    </xf>
    <xf numFmtId="12" fontId="12" fillId="0" borderId="0" xfId="7" applyNumberFormat="1" applyFont="1" applyFill="1" applyBorder="1" applyAlignment="1">
      <alignment horizontal="center" vertical="center"/>
    </xf>
    <xf numFmtId="167" fontId="12" fillId="0" borderId="0" xfId="5" applyNumberFormat="1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right" vertical="center"/>
    </xf>
    <xf numFmtId="0" fontId="27" fillId="0" borderId="0" xfId="5" applyFill="1"/>
    <xf numFmtId="167" fontId="11" fillId="0" borderId="0" xfId="5" applyNumberFormat="1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28" fillId="0" borderId="0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31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left" vertical="center"/>
    </xf>
    <xf numFmtId="0" fontId="32" fillId="0" borderId="0" xfId="5" applyFont="1" applyFill="1" applyBorder="1" applyAlignment="1">
      <alignment horizontal="left" vertical="center"/>
    </xf>
    <xf numFmtId="0" fontId="33" fillId="0" borderId="0" xfId="5" applyFont="1" applyFill="1" applyBorder="1" applyAlignment="1">
      <alignment vertical="center"/>
    </xf>
    <xf numFmtId="0" fontId="33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left" vertical="center"/>
    </xf>
    <xf numFmtId="0" fontId="34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0" fontId="35" fillId="0" borderId="0" xfId="5" applyFont="1" applyFill="1" applyBorder="1" applyAlignment="1">
      <alignment horizontal="center" vertical="center"/>
    </xf>
    <xf numFmtId="0" fontId="27" fillId="0" borderId="0" xfId="5" applyFill="1" applyBorder="1" applyAlignment="1">
      <alignment vertical="center"/>
    </xf>
    <xf numFmtId="0" fontId="36" fillId="0" borderId="0" xfId="5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12" fillId="0" borderId="1" xfId="5" applyFont="1" applyBorder="1" applyAlignment="1">
      <alignment wrapText="1"/>
    </xf>
    <xf numFmtId="0" fontId="12" fillId="0" borderId="1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2" fillId="0" borderId="1" xfId="5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44" fontId="24" fillId="0" borderId="1" xfId="0" applyNumberFormat="1" applyFont="1" applyFill="1" applyBorder="1" applyAlignment="1">
      <alignment horizontal="center" vertical="center"/>
    </xf>
    <xf numFmtId="44" fontId="23" fillId="0" borderId="1" xfId="0" applyNumberFormat="1" applyFont="1" applyFill="1" applyBorder="1" applyAlignment="1">
      <alignment horizontal="center" vertical="center"/>
    </xf>
    <xf numFmtId="44" fontId="24" fillId="0" borderId="1" xfId="3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164" fontId="25" fillId="0" borderId="0" xfId="0" applyNumberFormat="1" applyFont="1" applyFill="1" applyBorder="1" applyAlignment="1">
      <alignment horizontal="center" vertical="center"/>
    </xf>
    <xf numFmtId="44" fontId="2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0" fillId="0" borderId="0" xfId="0" applyBorder="1" applyAlignment="1"/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164" fontId="24" fillId="0" borderId="4" xfId="0" applyNumberFormat="1" applyFont="1" applyFill="1" applyBorder="1" applyAlignment="1">
      <alignment horizontal="center" vertical="center"/>
    </xf>
    <xf numFmtId="44" fontId="23" fillId="0" borderId="4" xfId="0" applyNumberFormat="1" applyFont="1" applyFill="1" applyBorder="1" applyAlignment="1">
      <alignment horizontal="center" vertical="center"/>
    </xf>
    <xf numFmtId="44" fontId="24" fillId="0" borderId="1" xfId="3" applyFont="1" applyBorder="1" applyAlignment="1">
      <alignment horizontal="center"/>
    </xf>
    <xf numFmtId="44" fontId="0" fillId="0" borderId="24" xfId="0" applyNumberFormat="1" applyFont="1" applyBorder="1" applyAlignment="1"/>
    <xf numFmtId="44" fontId="0" fillId="0" borderId="28" xfId="0" applyNumberFormat="1" applyFont="1" applyBorder="1" applyAlignment="1"/>
    <xf numFmtId="44" fontId="0" fillId="0" borderId="25" xfId="0" applyNumberFormat="1" applyFont="1" applyBorder="1" applyAlignment="1"/>
    <xf numFmtId="44" fontId="0" fillId="0" borderId="26" xfId="0" applyNumberFormat="1" applyFont="1" applyBorder="1" applyAlignment="1"/>
    <xf numFmtId="44" fontId="0" fillId="0" borderId="0" xfId="0" applyNumberFormat="1" applyFont="1" applyBorder="1" applyAlignment="1"/>
    <xf numFmtId="44" fontId="0" fillId="0" borderId="23" xfId="0" applyNumberFormat="1" applyFont="1" applyBorder="1" applyAlignment="1"/>
    <xf numFmtId="44" fontId="0" fillId="0" borderId="12" xfId="0" applyNumberFormat="1" applyFont="1" applyBorder="1" applyAlignment="1"/>
    <xf numFmtId="44" fontId="0" fillId="0" borderId="2" xfId="0" applyNumberFormat="1" applyFont="1" applyBorder="1" applyAlignment="1"/>
    <xf numFmtId="44" fontId="0" fillId="0" borderId="13" xfId="0" applyNumberFormat="1" applyFont="1" applyBorder="1" applyAlignment="1"/>
    <xf numFmtId="0" fontId="0" fillId="0" borderId="0" xfId="0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left" vertical="center"/>
    </xf>
    <xf numFmtId="164" fontId="25" fillId="0" borderId="28" xfId="0" applyNumberFormat="1" applyFont="1" applyFill="1" applyBorder="1" applyAlignment="1">
      <alignment horizontal="center" vertical="center"/>
    </xf>
    <xf numFmtId="44" fontId="26" fillId="0" borderId="28" xfId="0" applyNumberFormat="1" applyFont="1" applyFill="1" applyBorder="1" applyAlignment="1">
      <alignment horizontal="center" vertical="center"/>
    </xf>
    <xf numFmtId="44" fontId="26" fillId="0" borderId="25" xfId="0" applyNumberFormat="1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44" fontId="26" fillId="0" borderId="23" xfId="0" applyNumberFormat="1" applyFont="1" applyFill="1" applyBorder="1" applyAlignment="1">
      <alignment horizontal="center" vertical="center"/>
    </xf>
    <xf numFmtId="44" fontId="4" fillId="0" borderId="23" xfId="0" applyNumberFormat="1" applyFont="1" applyFill="1" applyBorder="1" applyAlignment="1">
      <alignment horizontal="center" vertical="center"/>
    </xf>
    <xf numFmtId="0" fontId="0" fillId="0" borderId="23" xfId="0" applyBorder="1" applyAlignment="1"/>
    <xf numFmtId="0" fontId="18" fillId="0" borderId="23" xfId="0" applyFont="1" applyBorder="1" applyAlignment="1">
      <alignment horizontal="center"/>
    </xf>
    <xf numFmtId="0" fontId="0" fillId="0" borderId="1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6" fillId="0" borderId="2" xfId="0" applyFont="1" applyBorder="1"/>
    <xf numFmtId="0" fontId="18" fillId="0" borderId="2" xfId="0" applyFont="1" applyBorder="1" applyAlignment="1"/>
    <xf numFmtId="0" fontId="0" fillId="0" borderId="2" xfId="0" applyBorder="1" applyAlignment="1"/>
    <xf numFmtId="0" fontId="0" fillId="0" borderId="13" xfId="0" applyBorder="1" applyAlignment="1"/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4" fontId="23" fillId="0" borderId="1" xfId="3" applyFont="1" applyBorder="1" applyAlignment="1">
      <alignment horizontal="center" vertical="center"/>
    </xf>
    <xf numFmtId="44" fontId="6" fillId="0" borderId="1" xfId="3" applyFont="1" applyBorder="1" applyAlignment="1">
      <alignment horizontal="center" vertical="center"/>
    </xf>
    <xf numFmtId="44" fontId="6" fillId="0" borderId="0" xfId="3" applyFont="1" applyAlignment="1">
      <alignment horizontal="center" vertical="center"/>
    </xf>
    <xf numFmtId="44" fontId="23" fillId="0" borderId="1" xfId="3" applyFont="1" applyFill="1" applyBorder="1" applyAlignment="1">
      <alignment horizontal="center" vertical="center" wrapText="1"/>
    </xf>
    <xf numFmtId="44" fontId="6" fillId="0" borderId="1" xfId="3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0" fontId="25" fillId="0" borderId="0" xfId="0" applyFont="1" applyFill="1" applyBorder="1" applyAlignment="1">
      <alignment vertical="center"/>
    </xf>
    <xf numFmtId="9" fontId="6" fillId="0" borderId="0" xfId="4" applyFont="1" applyBorder="1" applyAlignment="1"/>
    <xf numFmtId="0" fontId="0" fillId="0" borderId="24" xfId="0" applyBorder="1"/>
    <xf numFmtId="0" fontId="0" fillId="0" borderId="28" xfId="0" applyBorder="1"/>
    <xf numFmtId="44" fontId="0" fillId="0" borderId="28" xfId="0" applyNumberFormat="1" applyBorder="1"/>
    <xf numFmtId="9" fontId="0" fillId="0" borderId="28" xfId="4" applyFont="1" applyBorder="1"/>
    <xf numFmtId="166" fontId="0" fillId="0" borderId="28" xfId="0" applyNumberFormat="1" applyBorder="1"/>
    <xf numFmtId="0" fontId="0" fillId="0" borderId="25" xfId="0" applyBorder="1"/>
    <xf numFmtId="0" fontId="0" fillId="0" borderId="26" xfId="0" applyBorder="1"/>
    <xf numFmtId="0" fontId="0" fillId="0" borderId="23" xfId="0" applyBorder="1"/>
    <xf numFmtId="0" fontId="0" fillId="0" borderId="12" xfId="0" applyBorder="1"/>
    <xf numFmtId="0" fontId="25" fillId="0" borderId="2" xfId="0" applyFont="1" applyFill="1" applyBorder="1" applyAlignment="1">
      <alignment vertical="center"/>
    </xf>
    <xf numFmtId="9" fontId="6" fillId="0" borderId="2" xfId="4" applyFont="1" applyBorder="1" applyAlignment="1"/>
    <xf numFmtId="0" fontId="0" fillId="0" borderId="24" xfId="0" applyFont="1" applyBorder="1" applyAlignment="1">
      <alignment horizontal="center"/>
    </xf>
    <xf numFmtId="0" fontId="2" fillId="0" borderId="28" xfId="0" applyFont="1" applyBorder="1" applyAlignment="1"/>
    <xf numFmtId="0" fontId="0" fillId="0" borderId="26" xfId="0" applyFont="1" applyBorder="1" applyAlignment="1">
      <alignment vertical="center"/>
    </xf>
    <xf numFmtId="0" fontId="11" fillId="0" borderId="1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9" fontId="3" fillId="0" borderId="0" xfId="4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9" fontId="0" fillId="0" borderId="0" xfId="4" applyFont="1" applyBorder="1" applyAlignment="1">
      <alignment horizontal="center" vertical="center"/>
    </xf>
    <xf numFmtId="9" fontId="17" fillId="0" borderId="28" xfId="4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9" fontId="2" fillId="0" borderId="28" xfId="4" applyFont="1" applyBorder="1" applyAlignment="1">
      <alignment horizontal="center" vertical="center"/>
    </xf>
    <xf numFmtId="0" fontId="39" fillId="0" borderId="2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14" fontId="11" fillId="0" borderId="25" xfId="0" applyNumberFormat="1" applyFont="1" applyBorder="1" applyAlignment="1">
      <alignment horizontal="left"/>
    </xf>
    <xf numFmtId="9" fontId="11" fillId="0" borderId="23" xfId="0" applyNumberFormat="1" applyFont="1" applyBorder="1" applyAlignment="1">
      <alignment horizontal="center"/>
    </xf>
    <xf numFmtId="0" fontId="10" fillId="0" borderId="28" xfId="0" applyFont="1" applyBorder="1" applyAlignment="1">
      <alignment horizontal="right"/>
    </xf>
    <xf numFmtId="14" fontId="11" fillId="0" borderId="0" xfId="0" applyNumberFormat="1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39" fillId="0" borderId="29" xfId="0" applyFont="1" applyBorder="1"/>
    <xf numFmtId="0" fontId="10" fillId="0" borderId="3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9" fontId="9" fillId="0" borderId="28" xfId="4" applyFont="1" applyBorder="1" applyAlignment="1">
      <alignment horizontal="left"/>
    </xf>
    <xf numFmtId="9" fontId="10" fillId="0" borderId="0" xfId="4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4" fontId="13" fillId="0" borderId="5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9" fontId="13" fillId="0" borderId="1" xfId="4" applyNumberFormat="1" applyFont="1" applyBorder="1" applyAlignment="1">
      <alignment horizontal="right"/>
    </xf>
    <xf numFmtId="0" fontId="0" fillId="0" borderId="0" xfId="0" applyFont="1"/>
    <xf numFmtId="9" fontId="11" fillId="0" borderId="2" xfId="4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9" fillId="0" borderId="32" xfId="0" applyFont="1" applyBorder="1" applyAlignment="1">
      <alignment horizontal="left"/>
    </xf>
    <xf numFmtId="0" fontId="2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8" fontId="6" fillId="0" borderId="0" xfId="0" applyNumberFormat="1" applyFont="1" applyAlignment="1">
      <alignment horizontal="center" vertical="center"/>
    </xf>
    <xf numFmtId="0" fontId="37" fillId="0" borderId="1" xfId="5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1" fillId="0" borderId="1" xfId="5" applyFont="1" applyBorder="1" applyAlignment="1">
      <alignment horizontal="center" vertical="center" wrapText="1"/>
    </xf>
    <xf numFmtId="0" fontId="11" fillId="0" borderId="1" xfId="5" applyFont="1" applyBorder="1" applyAlignment="1">
      <alignment wrapText="1"/>
    </xf>
    <xf numFmtId="0" fontId="30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 applyProtection="1">
      <alignment horizontal="left" wrapText="1"/>
      <protection locked="0"/>
    </xf>
    <xf numFmtId="0" fontId="12" fillId="0" borderId="1" xfId="5" applyFont="1" applyBorder="1" applyAlignment="1">
      <alignment horizontal="center" vertical="center" wrapText="1"/>
    </xf>
    <xf numFmtId="0" fontId="12" fillId="0" borderId="1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38" fillId="0" borderId="1" xfId="5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left" vertical="center" wrapText="1"/>
    </xf>
    <xf numFmtId="0" fontId="11" fillId="0" borderId="20" xfId="5" applyFont="1" applyFill="1" applyBorder="1" applyAlignment="1">
      <alignment horizontal="left" vertical="center" wrapText="1"/>
    </xf>
    <xf numFmtId="10" fontId="0" fillId="5" borderId="3" xfId="0" applyNumberFormat="1" applyFill="1" applyBorder="1" applyAlignment="1">
      <alignment horizontal="center"/>
    </xf>
    <xf numFmtId="4" fontId="0" fillId="5" borderId="20" xfId="0" applyNumberFormat="1" applyFill="1" applyBorder="1" applyAlignment="1">
      <alignment horizontal="center"/>
    </xf>
    <xf numFmtId="10" fontId="0" fillId="5" borderId="21" xfId="0" applyNumberFormat="1" applyFill="1" applyBorder="1" applyAlignment="1">
      <alignment horizontal="center"/>
    </xf>
    <xf numFmtId="4" fontId="0" fillId="5" borderId="22" xfId="0" applyNumberForma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18" xfId="0" applyBorder="1" applyAlignment="1">
      <alignment horizontal="center"/>
    </xf>
    <xf numFmtId="10" fontId="0" fillId="5" borderId="12" xfId="0" applyNumberFormat="1" applyFill="1" applyBorder="1" applyAlignment="1">
      <alignment horizontal="center"/>
    </xf>
    <xf numFmtId="4" fontId="0" fillId="5" borderId="13" xfId="0" applyNumberFormat="1" applyFill="1" applyBorder="1" applyAlignment="1">
      <alignment horizontal="center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righ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2" fillId="0" borderId="0" xfId="5" applyFont="1" applyBorder="1" applyAlignment="1">
      <alignment wrapText="1"/>
    </xf>
    <xf numFmtId="0" fontId="12" fillId="0" borderId="0" xfId="5" applyFont="1" applyBorder="1" applyAlignment="1">
      <alignment vertical="center"/>
    </xf>
    <xf numFmtId="0" fontId="12" fillId="0" borderId="0" xfId="5" applyFont="1" applyBorder="1"/>
    <xf numFmtId="0" fontId="27" fillId="0" borderId="0" xfId="5" applyBorder="1"/>
    <xf numFmtId="0" fontId="12" fillId="0" borderId="33" xfId="5" applyFont="1" applyFill="1" applyBorder="1" applyAlignment="1">
      <alignment horizontal="center" vertical="center" wrapText="1"/>
    </xf>
    <xf numFmtId="0" fontId="12" fillId="0" borderId="0" xfId="5" applyFont="1" applyBorder="1" applyAlignment="1">
      <alignment vertical="center" wrapText="1"/>
    </xf>
    <xf numFmtId="0" fontId="12" fillId="0" borderId="0" xfId="5" applyFont="1" applyAlignment="1">
      <alignment wrapText="1"/>
    </xf>
    <xf numFmtId="0" fontId="12" fillId="0" borderId="0" xfId="5" applyFont="1" applyFill="1" applyBorder="1" applyAlignment="1">
      <alignment horizontal="left" vertical="center" wrapText="1"/>
    </xf>
    <xf numFmtId="0" fontId="21" fillId="0" borderId="1" xfId="0" applyFont="1" applyBorder="1"/>
    <xf numFmtId="0" fontId="0" fillId="0" borderId="18" xfId="0" applyBorder="1"/>
    <xf numFmtId="0" fontId="22" fillId="0" borderId="26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17" fontId="40" fillId="0" borderId="1" xfId="0" applyNumberFormat="1" applyFont="1" applyBorder="1" applyAlignment="1">
      <alignment horizontal="center" vertical="center"/>
    </xf>
  </cellXfs>
  <cellStyles count="8">
    <cellStyle name="Moeda" xfId="3" builtinId="4"/>
    <cellStyle name="Moeda 2" xfId="6"/>
    <cellStyle name="Normal" xfId="0" builtinId="0"/>
    <cellStyle name="Normal 2" xfId="5"/>
    <cellStyle name="Normal_Pesquisa no referencial 10 de maio de 2013" xfId="1"/>
    <cellStyle name="Porcentagem" xfId="4" builtinId="5"/>
    <cellStyle name="Separador de milhares" xfId="2" builtinId="3"/>
    <cellStyle name="Separador de milhares 2" xfId="7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267890</xdr:colOff>
      <xdr:row>0</xdr:row>
      <xdr:rowOff>59531</xdr:rowOff>
    </xdr:from>
    <xdr:to>
      <xdr:col>2</xdr:col>
      <xdr:colOff>234949</xdr:colOff>
      <xdr:row>3</xdr:row>
      <xdr:rowOff>161925</xdr:rowOff>
    </xdr:to>
    <xdr:pic>
      <xdr:nvPicPr>
        <xdr:cNvPr id="3" name="Imagem 2" descr="C:\Users\Engenharia04\Downloads\brasão jpeg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890" y="59531"/>
          <a:ext cx="1405731" cy="1015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517524</xdr:colOff>
      <xdr:row>0</xdr:row>
      <xdr:rowOff>60325</xdr:rowOff>
    </xdr:from>
    <xdr:to>
      <xdr:col>8</xdr:col>
      <xdr:colOff>522007</xdr:colOff>
      <xdr:row>3</xdr:row>
      <xdr:rowOff>203199</xdr:rowOff>
    </xdr:to>
    <xdr:pic>
      <xdr:nvPicPr>
        <xdr:cNvPr id="2" name="Imagem 1" descr="logo 2017 202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7849" y="60325"/>
          <a:ext cx="1709458" cy="1057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533650" y="1800225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161925</xdr:colOff>
      <xdr:row>0</xdr:row>
      <xdr:rowOff>0</xdr:rowOff>
    </xdr:from>
    <xdr:to>
      <xdr:col>11</xdr:col>
      <xdr:colOff>104774</xdr:colOff>
      <xdr:row>2</xdr:row>
      <xdr:rowOff>285749</xdr:rowOff>
    </xdr:to>
    <xdr:pic>
      <xdr:nvPicPr>
        <xdr:cNvPr id="3" name="Imagem 2" descr="logo 2017 20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86825" y="0"/>
          <a:ext cx="1238249" cy="790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180974</xdr:colOff>
      <xdr:row>0</xdr:row>
      <xdr:rowOff>66675</xdr:rowOff>
    </xdr:from>
    <xdr:to>
      <xdr:col>1</xdr:col>
      <xdr:colOff>581025</xdr:colOff>
      <xdr:row>2</xdr:row>
      <xdr:rowOff>266700</xdr:rowOff>
    </xdr:to>
    <xdr:pic>
      <xdr:nvPicPr>
        <xdr:cNvPr id="4" name="Imagem 3" descr="C:\Users\Engenharia04\Downloads\brasão jpeg.jp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974" y="66675"/>
          <a:ext cx="1009651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4305300</xdr:colOff>
      <xdr:row>1</xdr:row>
      <xdr:rowOff>0</xdr:rowOff>
    </xdr:from>
    <xdr:to>
      <xdr:col>1</xdr:col>
      <xdr:colOff>5210175</xdr:colOff>
      <xdr:row>3</xdr:row>
      <xdr:rowOff>257174</xdr:rowOff>
    </xdr:to>
    <xdr:pic>
      <xdr:nvPicPr>
        <xdr:cNvPr id="3" name="Imagem 2" descr="logo 2017 2020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161925"/>
          <a:ext cx="904875" cy="581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view="pageBreakPreview" topLeftCell="A14" zoomScale="96" zoomScaleNormal="85" zoomScaleSheetLayoutView="96" workbookViewId="0">
      <selection activeCell="J34" sqref="J34"/>
    </sheetView>
  </sheetViews>
  <sheetFormatPr defaultRowHeight="15"/>
  <cols>
    <col min="1" max="1" width="10.85546875" style="2" customWidth="1"/>
    <col min="2" max="2" width="10.7109375" style="2" customWidth="1"/>
    <col min="3" max="3" width="9.5703125" style="2" customWidth="1"/>
    <col min="4" max="4" width="42.140625" style="4" customWidth="1"/>
    <col min="5" max="5" width="8" style="2" customWidth="1"/>
    <col min="6" max="6" width="14.85546875" style="5" customWidth="1"/>
    <col min="7" max="7" width="14.42578125" style="3" customWidth="1"/>
    <col min="8" max="8" width="11.140625" style="3" customWidth="1"/>
    <col min="9" max="9" width="15.5703125" style="3" customWidth="1"/>
    <col min="10" max="10" width="13.42578125" style="2" bestFit="1" customWidth="1"/>
    <col min="11" max="16384" width="9.140625" style="2"/>
  </cols>
  <sheetData>
    <row r="1" spans="1:11" s="1" customFormat="1" ht="23.25">
      <c r="A1" s="298" t="s">
        <v>88</v>
      </c>
      <c r="B1" s="298"/>
      <c r="C1" s="298"/>
      <c r="D1" s="289" t="s">
        <v>8</v>
      </c>
      <c r="E1" s="290"/>
      <c r="F1" s="291"/>
      <c r="G1" s="185"/>
      <c r="H1" s="186"/>
      <c r="I1" s="187"/>
    </row>
    <row r="2" spans="1:11" ht="18.75">
      <c r="A2" s="298"/>
      <c r="B2" s="298"/>
      <c r="C2" s="298"/>
      <c r="D2" s="295" t="s">
        <v>17</v>
      </c>
      <c r="E2" s="296"/>
      <c r="F2" s="297"/>
      <c r="G2" s="188"/>
      <c r="H2" s="189"/>
      <c r="I2" s="190"/>
    </row>
    <row r="3" spans="1:11" ht="30" customHeight="1">
      <c r="A3" s="298"/>
      <c r="B3" s="298"/>
      <c r="C3" s="298"/>
      <c r="D3" s="292" t="s">
        <v>58</v>
      </c>
      <c r="E3" s="293"/>
      <c r="F3" s="294"/>
      <c r="G3" s="188"/>
      <c r="H3" s="189"/>
      <c r="I3" s="190"/>
    </row>
    <row r="4" spans="1:11" ht="18.75" customHeight="1">
      <c r="A4" s="298"/>
      <c r="B4" s="298"/>
      <c r="C4" s="298"/>
      <c r="D4" s="292" t="s">
        <v>59</v>
      </c>
      <c r="E4" s="293"/>
      <c r="F4" s="294"/>
      <c r="G4" s="191"/>
      <c r="H4" s="192"/>
      <c r="I4" s="193"/>
    </row>
    <row r="5" spans="1:11" ht="18.75" customHeight="1">
      <c r="A5" s="92"/>
      <c r="B5" s="92"/>
      <c r="C5" s="80"/>
      <c r="D5" s="80"/>
      <c r="E5" s="80"/>
      <c r="F5" s="80"/>
      <c r="G5" s="90" t="s">
        <v>69</v>
      </c>
      <c r="H5" s="91">
        <f>BDI!I6</f>
        <v>0.23218945366540344</v>
      </c>
      <c r="I5" s="350" t="s">
        <v>316</v>
      </c>
    </row>
    <row r="6" spans="1:11" ht="18" customHeight="1">
      <c r="A6" s="71" t="s">
        <v>21</v>
      </c>
      <c r="B6" s="71" t="s">
        <v>9</v>
      </c>
      <c r="C6" s="71" t="s">
        <v>158</v>
      </c>
      <c r="D6" s="71" t="s">
        <v>10</v>
      </c>
      <c r="E6" s="71" t="s">
        <v>11</v>
      </c>
      <c r="F6" s="72" t="s">
        <v>12</v>
      </c>
      <c r="G6" s="73" t="s">
        <v>13</v>
      </c>
      <c r="H6" s="73" t="s">
        <v>13</v>
      </c>
      <c r="I6" s="73" t="s">
        <v>14</v>
      </c>
    </row>
    <row r="7" spans="1:11" ht="9.75" hidden="1" customHeight="1">
      <c r="A7" s="288"/>
      <c r="B7" s="288"/>
      <c r="C7" s="288"/>
      <c r="D7" s="288"/>
      <c r="E7" s="288"/>
      <c r="F7" s="288"/>
      <c r="G7" s="288"/>
      <c r="H7" s="74"/>
      <c r="I7" s="75"/>
    </row>
    <row r="8" spans="1:11" ht="19.5" customHeight="1">
      <c r="A8" s="93" t="s">
        <v>24</v>
      </c>
      <c r="B8" s="93"/>
      <c r="C8" s="93"/>
      <c r="D8" s="93" t="s">
        <v>145</v>
      </c>
      <c r="E8" s="93"/>
      <c r="F8" s="93"/>
      <c r="G8" s="93"/>
      <c r="H8" s="93"/>
      <c r="I8" s="166">
        <f>ROUND(SUM(I9),2)</f>
        <v>1354.94</v>
      </c>
    </row>
    <row r="9" spans="1:11" ht="68.25" customHeight="1">
      <c r="A9" s="6" t="s">
        <v>33</v>
      </c>
      <c r="B9" s="6" t="s">
        <v>142</v>
      </c>
      <c r="C9" s="6" t="s">
        <v>159</v>
      </c>
      <c r="D9" s="81" t="s">
        <v>144</v>
      </c>
      <c r="E9" s="6" t="s">
        <v>143</v>
      </c>
      <c r="F9" s="6">
        <v>1</v>
      </c>
      <c r="G9" s="218">
        <v>1099.6199999999999</v>
      </c>
      <c r="H9" s="60">
        <f t="shared" ref="H9:H14" si="0">ROUND(G9*(1+($H$5)),2)</f>
        <v>1354.94</v>
      </c>
      <c r="I9" s="60">
        <f>TRUNC(H9*F9,2)</f>
        <v>1354.94</v>
      </c>
    </row>
    <row r="10" spans="1:11" ht="26.25" customHeight="1">
      <c r="A10" s="55" t="s">
        <v>25</v>
      </c>
      <c r="B10" s="55"/>
      <c r="C10" s="68"/>
      <c r="D10" s="222" t="s">
        <v>89</v>
      </c>
      <c r="E10" s="76"/>
      <c r="F10" s="55"/>
      <c r="G10" s="217"/>
      <c r="H10" s="76"/>
      <c r="I10" s="166">
        <f>ROUND(SUM(I11:I14),2)</f>
        <v>5293.08</v>
      </c>
    </row>
    <row r="11" spans="1:11" ht="15.75" customHeight="1">
      <c r="A11" s="56" t="s">
        <v>34</v>
      </c>
      <c r="B11" s="68" t="s">
        <v>90</v>
      </c>
      <c r="C11" s="6" t="s">
        <v>159</v>
      </c>
      <c r="D11" s="164" t="s">
        <v>136</v>
      </c>
      <c r="E11" s="56" t="s">
        <v>0</v>
      </c>
      <c r="F11" s="59">
        <v>1.98</v>
      </c>
      <c r="G11" s="218">
        <v>28.2</v>
      </c>
      <c r="H11" s="60">
        <f t="shared" si="0"/>
        <v>34.75</v>
      </c>
      <c r="I11" s="60">
        <f>TRUNC(H11*F11,2)</f>
        <v>68.8</v>
      </c>
      <c r="K11" s="54">
        <f>1+(H5)</f>
        <v>1.2321894536654034</v>
      </c>
    </row>
    <row r="12" spans="1:11" ht="36" customHeight="1">
      <c r="A12" s="56" t="s">
        <v>35</v>
      </c>
      <c r="B12" s="68" t="s">
        <v>93</v>
      </c>
      <c r="C12" s="6" t="s">
        <v>159</v>
      </c>
      <c r="D12" s="58" t="s">
        <v>92</v>
      </c>
      <c r="E12" s="56" t="s">
        <v>0</v>
      </c>
      <c r="F12" s="59">
        <v>1.98</v>
      </c>
      <c r="G12" s="218">
        <v>529.25</v>
      </c>
      <c r="H12" s="60">
        <f t="shared" si="0"/>
        <v>652.14</v>
      </c>
      <c r="I12" s="60">
        <f t="shared" ref="I12:I14" si="1">TRUNC(H12*F12,2)</f>
        <v>1291.23</v>
      </c>
    </row>
    <row r="13" spans="1:11" ht="14.25" customHeight="1">
      <c r="A13" s="56" t="s">
        <v>36</v>
      </c>
      <c r="B13" s="56" t="s">
        <v>138</v>
      </c>
      <c r="C13" s="6" t="s">
        <v>159</v>
      </c>
      <c r="D13" s="61" t="s">
        <v>139</v>
      </c>
      <c r="E13" s="56" t="s">
        <v>1</v>
      </c>
      <c r="F13" s="59">
        <v>158.4</v>
      </c>
      <c r="G13" s="218">
        <v>12.3</v>
      </c>
      <c r="H13" s="60">
        <f t="shared" si="0"/>
        <v>15.16</v>
      </c>
      <c r="I13" s="60">
        <f t="shared" si="1"/>
        <v>2401.34</v>
      </c>
    </row>
    <row r="14" spans="1:11" ht="33.75" customHeight="1">
      <c r="A14" s="56" t="s">
        <v>146</v>
      </c>
      <c r="B14" s="68" t="s">
        <v>98</v>
      </c>
      <c r="C14" s="68" t="s">
        <v>159</v>
      </c>
      <c r="D14" s="58" t="s">
        <v>97</v>
      </c>
      <c r="E14" s="56" t="s">
        <v>3</v>
      </c>
      <c r="F14" s="59">
        <v>28.7</v>
      </c>
      <c r="G14" s="218">
        <v>43.31</v>
      </c>
      <c r="H14" s="60">
        <f t="shared" si="0"/>
        <v>53.37</v>
      </c>
      <c r="I14" s="60">
        <f t="shared" si="1"/>
        <v>1531.71</v>
      </c>
    </row>
    <row r="15" spans="1:11">
      <c r="A15" s="56"/>
      <c r="B15" s="68"/>
      <c r="C15" s="68"/>
      <c r="D15" s="58"/>
      <c r="E15" s="56"/>
      <c r="F15" s="59"/>
      <c r="G15" s="64"/>
      <c r="H15" s="60"/>
      <c r="I15" s="60"/>
    </row>
    <row r="16" spans="1:11" ht="24.75" customHeight="1">
      <c r="A16" s="55">
        <v>3</v>
      </c>
      <c r="B16" s="82"/>
      <c r="C16" s="82"/>
      <c r="D16" s="62" t="s">
        <v>91</v>
      </c>
      <c r="E16" s="63"/>
      <c r="F16" s="82"/>
      <c r="G16" s="83"/>
      <c r="H16" s="63"/>
      <c r="I16" s="166">
        <f>ROUND(SUM(I17:I19),2)</f>
        <v>5148.1400000000003</v>
      </c>
    </row>
    <row r="17" spans="1:9" ht="20.25" customHeight="1">
      <c r="A17" s="56" t="s">
        <v>37</v>
      </c>
      <c r="B17" s="68" t="s">
        <v>90</v>
      </c>
      <c r="C17" s="68" t="s">
        <v>159</v>
      </c>
      <c r="D17" s="164" t="s">
        <v>137</v>
      </c>
      <c r="E17" s="56" t="s">
        <v>0</v>
      </c>
      <c r="F17" s="59">
        <v>2.71</v>
      </c>
      <c r="G17" s="218">
        <v>28.2</v>
      </c>
      <c r="H17" s="60">
        <f t="shared" ref="H17:H19" si="2">ROUND(G17*(1+($H$5)),2)</f>
        <v>34.75</v>
      </c>
      <c r="I17" s="60">
        <f t="shared" ref="I17:I21" si="3">TRUNC(H17*F17,2)</f>
        <v>94.17</v>
      </c>
    </row>
    <row r="18" spans="1:9">
      <c r="A18" s="56" t="s">
        <v>147</v>
      </c>
      <c r="B18" s="56" t="s">
        <v>138</v>
      </c>
      <c r="C18" s="56" t="s">
        <v>159</v>
      </c>
      <c r="D18" s="61" t="s">
        <v>139</v>
      </c>
      <c r="E18" s="56" t="s">
        <v>1</v>
      </c>
      <c r="F18" s="59">
        <v>216.8</v>
      </c>
      <c r="G18" s="64">
        <v>12.3</v>
      </c>
      <c r="H18" s="60">
        <f t="shared" si="2"/>
        <v>15.16</v>
      </c>
      <c r="I18" s="60">
        <f t="shared" si="3"/>
        <v>3286.68</v>
      </c>
    </row>
    <row r="19" spans="1:9" ht="33.75">
      <c r="A19" s="56" t="s">
        <v>148</v>
      </c>
      <c r="B19" s="68" t="s">
        <v>93</v>
      </c>
      <c r="C19" s="68" t="s">
        <v>159</v>
      </c>
      <c r="D19" s="58" t="s">
        <v>92</v>
      </c>
      <c r="E19" s="56" t="s">
        <v>0</v>
      </c>
      <c r="F19" s="59">
        <v>2.71</v>
      </c>
      <c r="G19" s="218">
        <v>529.25</v>
      </c>
      <c r="H19" s="60">
        <f t="shared" si="2"/>
        <v>652.14</v>
      </c>
      <c r="I19" s="60">
        <f t="shared" si="3"/>
        <v>1767.29</v>
      </c>
    </row>
    <row r="20" spans="1:9">
      <c r="A20" s="55">
        <v>4</v>
      </c>
      <c r="B20" s="82"/>
      <c r="C20" s="82"/>
      <c r="D20" s="62" t="s">
        <v>15</v>
      </c>
      <c r="E20" s="63"/>
      <c r="F20" s="82"/>
      <c r="G20" s="83"/>
      <c r="H20" s="60"/>
      <c r="I20" s="166">
        <f>ROUND(SUM(I21),2)</f>
        <v>5988.88</v>
      </c>
    </row>
    <row r="21" spans="1:9" ht="36" customHeight="1">
      <c r="A21" s="56" t="s">
        <v>38</v>
      </c>
      <c r="B21" s="68" t="s">
        <v>95</v>
      </c>
      <c r="C21" s="68" t="s">
        <v>159</v>
      </c>
      <c r="D21" s="58" t="s">
        <v>94</v>
      </c>
      <c r="E21" s="56" t="s">
        <v>3</v>
      </c>
      <c r="F21" s="59">
        <v>98.55</v>
      </c>
      <c r="G21" s="218">
        <v>49.32</v>
      </c>
      <c r="H21" s="60">
        <f t="shared" ref="H21" si="4">ROUND(G21*(1+($H$5)),2)</f>
        <v>60.77</v>
      </c>
      <c r="I21" s="60">
        <f t="shared" si="3"/>
        <v>5988.88</v>
      </c>
    </row>
    <row r="22" spans="1:9">
      <c r="A22" s="55" t="s">
        <v>28</v>
      </c>
      <c r="B22" s="82"/>
      <c r="C22" s="82"/>
      <c r="D22" s="62" t="s">
        <v>96</v>
      </c>
      <c r="E22" s="63"/>
      <c r="F22" s="82"/>
      <c r="G22" s="83"/>
      <c r="H22" s="63"/>
      <c r="I22" s="166">
        <f>ROUND(SUM(I23:I24),2)</f>
        <v>3387.16</v>
      </c>
    </row>
    <row r="23" spans="1:9" ht="23.25" customHeight="1">
      <c r="A23" s="56" t="s">
        <v>39</v>
      </c>
      <c r="B23" s="159" t="s">
        <v>215</v>
      </c>
      <c r="C23" s="68" t="s">
        <v>159</v>
      </c>
      <c r="D23" s="158" t="s">
        <v>214</v>
      </c>
      <c r="E23" s="56" t="s">
        <v>216</v>
      </c>
      <c r="F23" s="59">
        <v>1.2150000000000001</v>
      </c>
      <c r="G23" s="219">
        <v>2262.4699999999998</v>
      </c>
      <c r="H23" s="60">
        <f t="shared" ref="H23" si="5">ROUND(G23*(1+($H$5)),2)</f>
        <v>2787.79</v>
      </c>
      <c r="I23" s="60">
        <f>TRUNC(H23*F23,2)</f>
        <v>3387.16</v>
      </c>
    </row>
    <row r="24" spans="1:9">
      <c r="A24" s="56"/>
      <c r="B24" s="56"/>
      <c r="C24" s="56"/>
      <c r="D24" s="61"/>
      <c r="E24" s="56"/>
      <c r="F24" s="59"/>
      <c r="G24" s="64"/>
      <c r="H24" s="60"/>
      <c r="I24" s="60"/>
    </row>
    <row r="25" spans="1:9">
      <c r="A25" s="55" t="s">
        <v>40</v>
      </c>
      <c r="B25" s="82"/>
      <c r="C25" s="82"/>
      <c r="D25" s="62" t="s">
        <v>99</v>
      </c>
      <c r="E25" s="63"/>
      <c r="F25" s="82"/>
      <c r="G25" s="83"/>
      <c r="H25" s="63"/>
      <c r="I25" s="166">
        <f>ROUND(SUM(I26:I27),2)</f>
        <v>5335.96</v>
      </c>
    </row>
    <row r="26" spans="1:9" ht="33.75">
      <c r="A26" s="56" t="s">
        <v>41</v>
      </c>
      <c r="B26" s="6" t="s">
        <v>218</v>
      </c>
      <c r="C26" s="68" t="s">
        <v>159</v>
      </c>
      <c r="D26" s="81" t="s">
        <v>217</v>
      </c>
      <c r="E26" s="6" t="s">
        <v>0</v>
      </c>
      <c r="F26" s="59">
        <v>2.8</v>
      </c>
      <c r="G26" s="218">
        <v>1546.6</v>
      </c>
      <c r="H26" s="60">
        <f t="shared" ref="H26" si="6">ROUND(G26*(1+($H$5)),2)</f>
        <v>1905.7</v>
      </c>
      <c r="I26" s="60">
        <f>TRUNC(H26*F26,2)</f>
        <v>5335.96</v>
      </c>
    </row>
    <row r="27" spans="1:9">
      <c r="A27" s="56"/>
      <c r="B27" s="68"/>
      <c r="C27" s="68"/>
      <c r="D27" s="58"/>
      <c r="E27" s="56"/>
      <c r="F27" s="59"/>
      <c r="G27" s="218"/>
      <c r="H27" s="60"/>
      <c r="I27" s="60"/>
    </row>
    <row r="28" spans="1:9">
      <c r="A28" s="55">
        <v>7</v>
      </c>
      <c r="B28" s="82"/>
      <c r="C28" s="82"/>
      <c r="D28" s="62" t="s">
        <v>18</v>
      </c>
      <c r="E28" s="63"/>
      <c r="F28" s="82"/>
      <c r="G28" s="83"/>
      <c r="H28" s="63"/>
      <c r="I28" s="166">
        <f>ROUND(SUM(I29:I30),2)</f>
        <v>19859.77</v>
      </c>
    </row>
    <row r="29" spans="1:9" ht="33.75" customHeight="1">
      <c r="A29" s="56" t="s">
        <v>43</v>
      </c>
      <c r="B29" s="68" t="s">
        <v>101</v>
      </c>
      <c r="C29" s="68" t="s">
        <v>159</v>
      </c>
      <c r="D29" s="58" t="s">
        <v>100</v>
      </c>
      <c r="E29" s="56" t="s">
        <v>3</v>
      </c>
      <c r="F29" s="59">
        <v>97.5</v>
      </c>
      <c r="G29" s="218">
        <v>165.31</v>
      </c>
      <c r="H29" s="60">
        <f t="shared" ref="H29" si="7">ROUND(G29*(1+($H$5)),2)</f>
        <v>203.69</v>
      </c>
      <c r="I29" s="60">
        <f>TRUNC(H29*F29,2)</f>
        <v>19859.77</v>
      </c>
    </row>
    <row r="30" spans="1:9">
      <c r="A30" s="56"/>
      <c r="B30" s="56"/>
      <c r="C30" s="56"/>
      <c r="D30" s="61"/>
      <c r="E30" s="56"/>
      <c r="F30" s="59"/>
      <c r="G30" s="64"/>
      <c r="H30" s="60"/>
      <c r="I30" s="60"/>
    </row>
    <row r="31" spans="1:9">
      <c r="A31" s="55" t="s">
        <v>44</v>
      </c>
      <c r="B31" s="65"/>
      <c r="C31" s="65"/>
      <c r="D31" s="65" t="s">
        <v>5</v>
      </c>
      <c r="E31" s="84"/>
      <c r="F31" s="65"/>
      <c r="G31" s="220"/>
      <c r="H31" s="84"/>
      <c r="I31" s="166">
        <f>ROUND(SUM(I32:I32),2)</f>
        <v>3479.14</v>
      </c>
    </row>
    <row r="32" spans="1:9" ht="33.75" customHeight="1">
      <c r="A32" s="56" t="s">
        <v>45</v>
      </c>
      <c r="B32" s="6" t="s">
        <v>141</v>
      </c>
      <c r="C32" s="6" t="s">
        <v>159</v>
      </c>
      <c r="D32" s="70" t="s">
        <v>140</v>
      </c>
      <c r="E32" s="66" t="s">
        <v>0</v>
      </c>
      <c r="F32" s="59">
        <v>6.97</v>
      </c>
      <c r="G32" s="218">
        <v>405.1</v>
      </c>
      <c r="H32" s="60">
        <f t="shared" ref="H32" si="8">ROUND(G32*(1+($H$5)),2)</f>
        <v>499.16</v>
      </c>
      <c r="I32" s="60">
        <f>TRUNC(H32*F32,2)</f>
        <v>3479.14</v>
      </c>
    </row>
    <row r="33" spans="1:9">
      <c r="A33" s="55" t="s">
        <v>46</v>
      </c>
      <c r="B33" s="82"/>
      <c r="C33" s="82"/>
      <c r="D33" s="62" t="s">
        <v>4</v>
      </c>
      <c r="E33" s="63"/>
      <c r="F33" s="82"/>
      <c r="G33" s="83"/>
      <c r="H33" s="63"/>
      <c r="I33" s="166">
        <f>ROUND(SUM(I34:I37),2)</f>
        <v>27826.74</v>
      </c>
    </row>
    <row r="34" spans="1:9" ht="33" customHeight="1">
      <c r="A34" s="56" t="s">
        <v>47</v>
      </c>
      <c r="B34" s="68" t="s">
        <v>105</v>
      </c>
      <c r="C34" s="68" t="s">
        <v>159</v>
      </c>
      <c r="D34" s="58" t="s">
        <v>104</v>
      </c>
      <c r="E34" s="56" t="s">
        <v>3</v>
      </c>
      <c r="F34" s="59">
        <v>273.83999999999997</v>
      </c>
      <c r="G34" s="218">
        <v>22.96</v>
      </c>
      <c r="H34" s="60">
        <f t="shared" ref="H34:H37" si="9">ROUND(G34*(1+($H$5)),2)</f>
        <v>28.29</v>
      </c>
      <c r="I34" s="60">
        <f>TRUNC(H34*F34,2)</f>
        <v>7746.93</v>
      </c>
    </row>
    <row r="35" spans="1:9" ht="33.75">
      <c r="A35" s="56" t="s">
        <v>48</v>
      </c>
      <c r="B35" s="68" t="s">
        <v>103</v>
      </c>
      <c r="C35" s="68" t="s">
        <v>159</v>
      </c>
      <c r="D35" s="58" t="s">
        <v>102</v>
      </c>
      <c r="E35" s="56" t="s">
        <v>3</v>
      </c>
      <c r="F35" s="59">
        <v>300.57</v>
      </c>
      <c r="G35" s="218">
        <v>11.23</v>
      </c>
      <c r="H35" s="60">
        <f t="shared" si="9"/>
        <v>13.84</v>
      </c>
      <c r="I35" s="60">
        <f>TRUNC(H35*F35,2)</f>
        <v>4159.88</v>
      </c>
    </row>
    <row r="36" spans="1:9" ht="36" customHeight="1">
      <c r="A36" s="56" t="s">
        <v>49</v>
      </c>
      <c r="B36" s="68" t="s">
        <v>107</v>
      </c>
      <c r="C36" s="68" t="s">
        <v>159</v>
      </c>
      <c r="D36" s="58" t="s">
        <v>106</v>
      </c>
      <c r="E36" s="56" t="s">
        <v>3</v>
      </c>
      <c r="F36" s="59">
        <v>32.86</v>
      </c>
      <c r="G36" s="218">
        <v>189.81</v>
      </c>
      <c r="H36" s="60">
        <f t="shared" si="9"/>
        <v>233.88</v>
      </c>
      <c r="I36" s="60">
        <f>TRUNC(H36*F36,2)</f>
        <v>7685.29</v>
      </c>
    </row>
    <row r="37" spans="1:9" ht="69" customHeight="1">
      <c r="A37" s="56" t="s">
        <v>149</v>
      </c>
      <c r="B37" s="68" t="s">
        <v>109</v>
      </c>
      <c r="C37" s="68" t="s">
        <v>159</v>
      </c>
      <c r="D37" s="58" t="s">
        <v>108</v>
      </c>
      <c r="E37" s="56" t="s">
        <v>3</v>
      </c>
      <c r="F37" s="59">
        <v>90.67</v>
      </c>
      <c r="G37" s="218">
        <v>73.709999999999994</v>
      </c>
      <c r="H37" s="60">
        <f t="shared" si="9"/>
        <v>90.82</v>
      </c>
      <c r="I37" s="60">
        <f>TRUNC(H37*F37,2)</f>
        <v>8234.64</v>
      </c>
    </row>
    <row r="38" spans="1:9" ht="15" customHeight="1">
      <c r="A38" s="56"/>
      <c r="B38" s="68"/>
      <c r="C38" s="68"/>
      <c r="D38" s="58"/>
      <c r="E38" s="56"/>
      <c r="F38" s="59"/>
      <c r="G38" s="184"/>
      <c r="H38" s="57"/>
      <c r="I38" s="60"/>
    </row>
    <row r="39" spans="1:9">
      <c r="A39" s="55">
        <v>10</v>
      </c>
      <c r="B39" s="82"/>
      <c r="C39" s="82"/>
      <c r="D39" s="62" t="s">
        <v>237</v>
      </c>
      <c r="E39" s="63"/>
      <c r="F39" s="82"/>
      <c r="G39" s="83"/>
      <c r="H39" s="63"/>
      <c r="I39" s="166">
        <f>ROUND(SUM(I40:I42),2)</f>
        <v>8308.4699999999993</v>
      </c>
    </row>
    <row r="40" spans="1:9" ht="45">
      <c r="A40" s="56" t="s">
        <v>51</v>
      </c>
      <c r="B40" s="68" t="s">
        <v>111</v>
      </c>
      <c r="C40" s="68" t="s">
        <v>159</v>
      </c>
      <c r="D40" s="58" t="s">
        <v>110</v>
      </c>
      <c r="E40" s="56" t="s">
        <v>3</v>
      </c>
      <c r="F40" s="59">
        <v>11.88</v>
      </c>
      <c r="G40" s="218">
        <v>411.34</v>
      </c>
      <c r="H40" s="60">
        <f t="shared" ref="H40:H41" si="10">ROUND(G40*(1+($H$5)),2)</f>
        <v>506.85</v>
      </c>
      <c r="I40" s="60">
        <f>TRUNC(H40*F40,2)</f>
        <v>6021.37</v>
      </c>
    </row>
    <row r="41" spans="1:9" ht="45.75" customHeight="1">
      <c r="A41" s="56" t="s">
        <v>150</v>
      </c>
      <c r="B41" s="68" t="s">
        <v>114</v>
      </c>
      <c r="C41" s="68" t="s">
        <v>159</v>
      </c>
      <c r="D41" s="67" t="s">
        <v>112</v>
      </c>
      <c r="E41" s="66" t="s">
        <v>0</v>
      </c>
      <c r="F41" s="59">
        <v>0.42</v>
      </c>
      <c r="G41" s="218">
        <v>2209.6799999999998</v>
      </c>
      <c r="H41" s="60">
        <f t="shared" si="10"/>
        <v>2722.74</v>
      </c>
      <c r="I41" s="60">
        <f>TRUNC(H41*F41,2)</f>
        <v>1143.55</v>
      </c>
    </row>
    <row r="42" spans="1:9" ht="47.25" customHeight="1">
      <c r="A42" s="68" t="s">
        <v>151</v>
      </c>
      <c r="B42" s="68" t="s">
        <v>115</v>
      </c>
      <c r="C42" s="68" t="s">
        <v>159</v>
      </c>
      <c r="D42" s="58" t="s">
        <v>113</v>
      </c>
      <c r="E42" s="66" t="s">
        <v>0</v>
      </c>
      <c r="F42" s="59">
        <v>0.42</v>
      </c>
      <c r="G42" s="218">
        <v>2209.6799999999998</v>
      </c>
      <c r="H42" s="60">
        <f>ROUND(G42*(1+($H$5)),2)</f>
        <v>2722.74</v>
      </c>
      <c r="I42" s="60">
        <f>TRUNC(H42*F42,2)</f>
        <v>1143.55</v>
      </c>
    </row>
    <row r="43" spans="1:9">
      <c r="A43" s="55">
        <v>11</v>
      </c>
      <c r="B43" s="82"/>
      <c r="C43" s="82"/>
      <c r="D43" s="62" t="s">
        <v>238</v>
      </c>
      <c r="E43" s="63"/>
      <c r="F43" s="82"/>
      <c r="G43" s="83"/>
      <c r="H43" s="63"/>
      <c r="I43" s="166">
        <f>ROUND(SUM(I44:I45),2)</f>
        <v>2321.33</v>
      </c>
    </row>
    <row r="44" spans="1:9" ht="33.75">
      <c r="A44" s="56" t="s">
        <v>134</v>
      </c>
      <c r="B44" s="68" t="s">
        <v>117</v>
      </c>
      <c r="C44" s="68" t="s">
        <v>159</v>
      </c>
      <c r="D44" s="58" t="s">
        <v>116</v>
      </c>
      <c r="E44" s="56" t="s">
        <v>3</v>
      </c>
      <c r="F44" s="59">
        <v>3.36</v>
      </c>
      <c r="G44" s="218">
        <v>494.92</v>
      </c>
      <c r="H44" s="60">
        <f>ROUND(G44*(1+($H$5)),2)</f>
        <v>609.84</v>
      </c>
      <c r="I44" s="60">
        <f>TRUNC(H44*F44,2)</f>
        <v>2049.06</v>
      </c>
    </row>
    <row r="45" spans="1:9" ht="45.75" customHeight="1">
      <c r="A45" s="56" t="s">
        <v>236</v>
      </c>
      <c r="B45" s="68" t="s">
        <v>114</v>
      </c>
      <c r="C45" s="68" t="s">
        <v>159</v>
      </c>
      <c r="D45" s="67" t="s">
        <v>112</v>
      </c>
      <c r="E45" s="66" t="s">
        <v>0</v>
      </c>
      <c r="F45" s="59">
        <v>0.1</v>
      </c>
      <c r="G45" s="218">
        <v>2209.6799999999998</v>
      </c>
      <c r="H45" s="60">
        <f t="shared" ref="H45" si="11">ROUND(G45*(1+($H$5)),2)</f>
        <v>2722.74</v>
      </c>
      <c r="I45" s="60">
        <f>TRUNC(H45*F45,2)</f>
        <v>272.27</v>
      </c>
    </row>
    <row r="46" spans="1:9">
      <c r="A46" s="56"/>
      <c r="B46" s="68"/>
      <c r="C46" s="68"/>
      <c r="D46" s="58"/>
      <c r="E46" s="56"/>
      <c r="F46" s="59"/>
      <c r="G46" s="221"/>
      <c r="H46" s="60"/>
      <c r="I46" s="60"/>
    </row>
    <row r="47" spans="1:9">
      <c r="A47" s="55">
        <v>12</v>
      </c>
      <c r="B47" s="82"/>
      <c r="C47" s="82"/>
      <c r="D47" s="62" t="s">
        <v>6</v>
      </c>
      <c r="E47" s="63"/>
      <c r="F47" s="82"/>
      <c r="G47" s="83"/>
      <c r="H47" s="63"/>
      <c r="I47" s="166">
        <f>ROUND(SUM(I48:I50),2)</f>
        <v>5714.9</v>
      </c>
    </row>
    <row r="48" spans="1:9" ht="47.25" customHeight="1">
      <c r="A48" s="56" t="s">
        <v>54</v>
      </c>
      <c r="B48" s="68" t="s">
        <v>119</v>
      </c>
      <c r="C48" s="68" t="s">
        <v>159</v>
      </c>
      <c r="D48" s="58" t="s">
        <v>118</v>
      </c>
      <c r="E48" s="56" t="s">
        <v>2</v>
      </c>
      <c r="F48" s="59">
        <v>6</v>
      </c>
      <c r="G48" s="221">
        <v>142.62</v>
      </c>
      <c r="H48" s="60">
        <f>ROUND(G48*(1+($H$5)),2)</f>
        <v>175.73</v>
      </c>
      <c r="I48" s="60">
        <f>TRUNC(H48*F48,2)</f>
        <v>1054.3800000000001</v>
      </c>
    </row>
    <row r="49" spans="1:10" ht="123" customHeight="1">
      <c r="A49" s="56" t="s">
        <v>55</v>
      </c>
      <c r="B49" s="68" t="s">
        <v>288</v>
      </c>
      <c r="C49" s="68" t="s">
        <v>159</v>
      </c>
      <c r="D49" s="223" t="s">
        <v>289</v>
      </c>
      <c r="E49" s="56" t="s">
        <v>2</v>
      </c>
      <c r="F49" s="69">
        <v>12</v>
      </c>
      <c r="G49" s="218">
        <v>298.52</v>
      </c>
      <c r="H49" s="60">
        <f>ROUND(G49*(1+($H$5)),2)</f>
        <v>367.83</v>
      </c>
      <c r="I49" s="60">
        <f>TRUNC(H49*F49,2)</f>
        <v>4413.96</v>
      </c>
    </row>
    <row r="50" spans="1:10" ht="110.25" customHeight="1">
      <c r="A50" s="56" t="s">
        <v>152</v>
      </c>
      <c r="B50" s="68" t="s">
        <v>121</v>
      </c>
      <c r="C50" s="68" t="s">
        <v>159</v>
      </c>
      <c r="D50" s="58" t="s">
        <v>120</v>
      </c>
      <c r="E50" s="56" t="s">
        <v>2</v>
      </c>
      <c r="F50" s="68">
        <v>2</v>
      </c>
      <c r="G50" s="218">
        <v>100.05</v>
      </c>
      <c r="H50" s="60">
        <f t="shared" ref="H50" si="12">ROUND(G50*(1+($H$5)),2)</f>
        <v>123.28</v>
      </c>
      <c r="I50" s="60">
        <f t="shared" ref="I50" si="13">TRUNC(H50*F50,2)</f>
        <v>246.56</v>
      </c>
    </row>
    <row r="51" spans="1:10">
      <c r="A51" s="56"/>
      <c r="B51" s="68"/>
      <c r="C51" s="68"/>
      <c r="D51" s="58"/>
      <c r="E51" s="56"/>
      <c r="F51" s="69"/>
      <c r="G51" s="184"/>
      <c r="H51" s="57"/>
      <c r="I51" s="60"/>
    </row>
    <row r="52" spans="1:10">
      <c r="A52" s="55">
        <v>13</v>
      </c>
      <c r="B52" s="82"/>
      <c r="C52" s="82"/>
      <c r="D52" s="62" t="s">
        <v>7</v>
      </c>
      <c r="E52" s="63"/>
      <c r="F52" s="82"/>
      <c r="G52" s="83"/>
      <c r="H52" s="63"/>
      <c r="I52" s="166">
        <f>ROUND(SUM(I53:I55),2)</f>
        <v>7635.87</v>
      </c>
    </row>
    <row r="53" spans="1:10" ht="22.5">
      <c r="A53" s="56" t="s">
        <v>57</v>
      </c>
      <c r="B53" s="68" t="s">
        <v>123</v>
      </c>
      <c r="C53" s="68" t="s">
        <v>159</v>
      </c>
      <c r="D53" s="58" t="s">
        <v>122</v>
      </c>
      <c r="E53" s="56" t="s">
        <v>3</v>
      </c>
      <c r="F53" s="59">
        <v>109.7</v>
      </c>
      <c r="G53" s="218">
        <v>12.07</v>
      </c>
      <c r="H53" s="60">
        <f t="shared" ref="H53:H55" si="14">ROUND(G53*(1+($H$5)),2)</f>
        <v>14.87</v>
      </c>
      <c r="I53" s="60">
        <f t="shared" ref="I53:I65" si="15">TRUNC(H53*F53,2)</f>
        <v>1631.23</v>
      </c>
    </row>
    <row r="54" spans="1:10" ht="36.75" customHeight="1">
      <c r="A54" s="56" t="s">
        <v>153</v>
      </c>
      <c r="B54" s="68" t="s">
        <v>125</v>
      </c>
      <c r="C54" s="68" t="s">
        <v>159</v>
      </c>
      <c r="D54" s="58" t="s">
        <v>124</v>
      </c>
      <c r="E54" s="56" t="s">
        <v>3</v>
      </c>
      <c r="F54" s="59">
        <v>267.70999999999998</v>
      </c>
      <c r="G54" s="218">
        <v>10.95</v>
      </c>
      <c r="H54" s="60">
        <f t="shared" si="14"/>
        <v>13.49</v>
      </c>
      <c r="I54" s="60">
        <f t="shared" si="15"/>
        <v>3611.4</v>
      </c>
    </row>
    <row r="55" spans="1:10" ht="22.5">
      <c r="A55" s="56" t="s">
        <v>255</v>
      </c>
      <c r="B55" s="159" t="s">
        <v>254</v>
      </c>
      <c r="C55" s="68" t="s">
        <v>159</v>
      </c>
      <c r="D55" s="158" t="s">
        <v>253</v>
      </c>
      <c r="E55" s="56" t="s">
        <v>3</v>
      </c>
      <c r="F55" s="59">
        <v>157.13999999999999</v>
      </c>
      <c r="G55" s="219">
        <v>12.36</v>
      </c>
      <c r="H55" s="60">
        <f t="shared" si="14"/>
        <v>15.23</v>
      </c>
      <c r="I55" s="60">
        <f t="shared" si="15"/>
        <v>2393.2399999999998</v>
      </c>
    </row>
    <row r="56" spans="1:10">
      <c r="A56" s="56"/>
      <c r="B56" s="68"/>
      <c r="C56" s="68"/>
      <c r="D56" s="58"/>
      <c r="E56" s="56"/>
      <c r="F56" s="59"/>
      <c r="G56" s="218"/>
      <c r="H56" s="60"/>
      <c r="I56" s="60"/>
    </row>
    <row r="57" spans="1:10">
      <c r="A57" s="65">
        <v>14</v>
      </c>
      <c r="B57" s="68"/>
      <c r="C57" s="68"/>
      <c r="D57" s="62" t="s">
        <v>130</v>
      </c>
      <c r="E57" s="56"/>
      <c r="F57" s="59"/>
      <c r="G57" s="64"/>
      <c r="H57" s="60"/>
      <c r="I57" s="166">
        <f>ROUND(SUM(I58),2)</f>
        <v>5461.08</v>
      </c>
    </row>
    <row r="58" spans="1:10" ht="36.75" customHeight="1">
      <c r="A58" s="56" t="s">
        <v>154</v>
      </c>
      <c r="B58" s="68" t="s">
        <v>132</v>
      </c>
      <c r="C58" s="68" t="s">
        <v>159</v>
      </c>
      <c r="D58" s="58" t="s">
        <v>131</v>
      </c>
      <c r="E58" s="56" t="s">
        <v>133</v>
      </c>
      <c r="F58" s="59">
        <v>14.85</v>
      </c>
      <c r="G58" s="218">
        <v>298.45</v>
      </c>
      <c r="H58" s="60">
        <f t="shared" ref="H58" si="16">ROUND(G58*(1+($H$5)),2)</f>
        <v>367.75</v>
      </c>
      <c r="I58" s="60">
        <f t="shared" si="15"/>
        <v>5461.08</v>
      </c>
    </row>
    <row r="59" spans="1:10">
      <c r="A59" s="56"/>
      <c r="B59" s="68"/>
      <c r="C59" s="68"/>
      <c r="D59" s="58"/>
      <c r="E59" s="56"/>
      <c r="F59" s="59"/>
      <c r="G59" s="218"/>
      <c r="H59" s="60"/>
      <c r="I59" s="60"/>
    </row>
    <row r="60" spans="1:10">
      <c r="A60" s="55">
        <v>15</v>
      </c>
      <c r="B60" s="66"/>
      <c r="C60" s="66"/>
      <c r="D60" s="62" t="s">
        <v>19</v>
      </c>
      <c r="E60" s="66"/>
      <c r="F60" s="69"/>
      <c r="G60" s="167"/>
      <c r="H60" s="60"/>
      <c r="I60" s="166">
        <f>ROUND(SUM(I61:I65),2)</f>
        <v>31545.91</v>
      </c>
    </row>
    <row r="61" spans="1:10" ht="22.5">
      <c r="A61" s="68" t="s">
        <v>155</v>
      </c>
      <c r="B61" s="68" t="s">
        <v>129</v>
      </c>
      <c r="C61" s="68" t="s">
        <v>159</v>
      </c>
      <c r="D61" s="58" t="s">
        <v>126</v>
      </c>
      <c r="E61" s="56" t="s">
        <v>3</v>
      </c>
      <c r="F61" s="69">
        <v>116.07</v>
      </c>
      <c r="G61" s="218">
        <v>123.21</v>
      </c>
      <c r="H61" s="60">
        <f t="shared" ref="H61:H65" si="17">ROUND(G61*(1+($H$5)),2)</f>
        <v>151.82</v>
      </c>
      <c r="I61" s="60">
        <f t="shared" si="15"/>
        <v>17621.740000000002</v>
      </c>
      <c r="J61" s="3"/>
    </row>
    <row r="62" spans="1:10" ht="22.5">
      <c r="A62" s="56" t="s">
        <v>156</v>
      </c>
      <c r="B62" s="68" t="s">
        <v>128</v>
      </c>
      <c r="C62" s="68" t="s">
        <v>159</v>
      </c>
      <c r="D62" s="58" t="s">
        <v>127</v>
      </c>
      <c r="E62" s="168" t="s">
        <v>3</v>
      </c>
      <c r="F62" s="69">
        <v>116.07</v>
      </c>
      <c r="G62" s="218">
        <v>73.75</v>
      </c>
      <c r="H62" s="60">
        <f t="shared" si="17"/>
        <v>90.87</v>
      </c>
      <c r="I62" s="60">
        <f t="shared" si="15"/>
        <v>10547.28</v>
      </c>
      <c r="J62" s="3"/>
    </row>
    <row r="63" spans="1:10" ht="33.75" customHeight="1">
      <c r="A63" s="56" t="s">
        <v>276</v>
      </c>
      <c r="B63" s="6" t="s">
        <v>275</v>
      </c>
      <c r="C63" s="68" t="s">
        <v>159</v>
      </c>
      <c r="D63" s="58" t="s">
        <v>274</v>
      </c>
      <c r="E63" s="168" t="s">
        <v>277</v>
      </c>
      <c r="F63" s="69">
        <v>34.49</v>
      </c>
      <c r="G63" s="218">
        <v>48.43</v>
      </c>
      <c r="H63" s="60">
        <f t="shared" si="17"/>
        <v>59.67</v>
      </c>
      <c r="I63" s="60">
        <f t="shared" si="15"/>
        <v>2058.0100000000002</v>
      </c>
      <c r="J63" s="3"/>
    </row>
    <row r="64" spans="1:10" ht="30" customHeight="1">
      <c r="A64" s="56" t="s">
        <v>279</v>
      </c>
      <c r="B64" s="273" t="s">
        <v>309</v>
      </c>
      <c r="C64" s="272" t="s">
        <v>159</v>
      </c>
      <c r="D64" s="274" t="s">
        <v>308</v>
      </c>
      <c r="E64" s="168" t="s">
        <v>277</v>
      </c>
      <c r="F64" s="69">
        <v>25.85</v>
      </c>
      <c r="G64" s="276">
        <v>26.49</v>
      </c>
      <c r="H64" s="60">
        <f t="shared" si="17"/>
        <v>32.64</v>
      </c>
      <c r="I64" s="60">
        <f t="shared" si="15"/>
        <v>843.74</v>
      </c>
      <c r="J64" s="3"/>
    </row>
    <row r="65" spans="1:11" ht="23.25" customHeight="1">
      <c r="A65" s="56" t="s">
        <v>310</v>
      </c>
      <c r="B65" s="68" t="s">
        <v>280</v>
      </c>
      <c r="C65" s="68" t="s">
        <v>159</v>
      </c>
      <c r="D65" s="275" t="s">
        <v>278</v>
      </c>
      <c r="E65" s="168" t="s">
        <v>277</v>
      </c>
      <c r="F65" s="69">
        <v>6</v>
      </c>
      <c r="G65" s="218">
        <v>64.27</v>
      </c>
      <c r="H65" s="60">
        <f t="shared" si="17"/>
        <v>79.19</v>
      </c>
      <c r="I65" s="60">
        <f t="shared" si="15"/>
        <v>475.14</v>
      </c>
      <c r="J65" s="3"/>
    </row>
    <row r="66" spans="1:11">
      <c r="A66" s="66"/>
      <c r="B66" s="66"/>
      <c r="C66" s="66"/>
      <c r="D66" s="58"/>
      <c r="E66" s="66"/>
      <c r="F66" s="69"/>
      <c r="G66" s="165"/>
      <c r="H66" s="165"/>
      <c r="I66" s="166"/>
    </row>
    <row r="67" spans="1:11">
      <c r="A67" s="180"/>
      <c r="B67" s="180"/>
      <c r="C67" s="180"/>
      <c r="D67" s="181"/>
      <c r="E67" s="180"/>
      <c r="F67" s="182"/>
      <c r="G67" s="183" t="s">
        <v>16</v>
      </c>
      <c r="H67" s="183"/>
      <c r="I67" s="183">
        <f>ROUND(I8+I10+I16+I20+I22+I25+I28+I31+I33+I39+I43+I47+I52+I57+I60,2)</f>
        <v>138661.37</v>
      </c>
    </row>
    <row r="68" spans="1:11">
      <c r="A68" s="195"/>
      <c r="B68" s="196"/>
      <c r="C68" s="196"/>
      <c r="D68" s="197"/>
      <c r="E68" s="196"/>
      <c r="F68" s="198"/>
      <c r="G68" s="199"/>
      <c r="H68" s="199"/>
      <c r="I68" s="200"/>
    </row>
    <row r="69" spans="1:11">
      <c r="A69" s="201"/>
      <c r="B69" s="174"/>
      <c r="C69" s="174"/>
      <c r="D69" s="175"/>
      <c r="E69" s="174"/>
      <c r="F69" s="176"/>
      <c r="G69" s="177"/>
      <c r="H69" s="177"/>
      <c r="I69" s="202"/>
    </row>
    <row r="70" spans="1:11">
      <c r="A70" s="201"/>
      <c r="B70" s="174"/>
      <c r="C70" s="174"/>
      <c r="D70" s="175"/>
      <c r="E70" s="174"/>
      <c r="F70" s="176"/>
      <c r="G70" s="177"/>
      <c r="H70" s="177"/>
      <c r="I70" s="202"/>
    </row>
    <row r="71" spans="1:11">
      <c r="A71" s="170"/>
      <c r="B71" s="171"/>
      <c r="C71" s="171"/>
      <c r="D71" s="215" t="s">
        <v>286</v>
      </c>
      <c r="E71" s="194"/>
      <c r="F71" s="216"/>
      <c r="G71" s="215" t="s">
        <v>64</v>
      </c>
      <c r="H71" s="216"/>
      <c r="I71" s="203"/>
    </row>
    <row r="72" spans="1:11" ht="15" customHeight="1">
      <c r="A72" s="170"/>
      <c r="B72" s="178"/>
      <c r="C72" s="27"/>
      <c r="D72" s="213" t="s">
        <v>287</v>
      </c>
      <c r="E72" s="214"/>
      <c r="F72" s="214"/>
      <c r="G72" s="213" t="s">
        <v>65</v>
      </c>
      <c r="H72" s="194"/>
      <c r="I72" s="204"/>
    </row>
    <row r="73" spans="1:11">
      <c r="A73" s="170"/>
      <c r="B73" s="96"/>
      <c r="C73" s="96"/>
      <c r="D73" s="213"/>
      <c r="E73" s="214"/>
      <c r="F73" s="214"/>
      <c r="G73" s="213"/>
      <c r="H73" s="194"/>
      <c r="I73" s="204"/>
    </row>
    <row r="74" spans="1:11">
      <c r="A74" s="170"/>
      <c r="B74" s="96"/>
      <c r="C74" s="96"/>
      <c r="D74" s="95"/>
      <c r="E74" s="29"/>
      <c r="F74" s="95"/>
      <c r="G74" s="95"/>
      <c r="H74" s="95"/>
      <c r="I74" s="205"/>
    </row>
    <row r="75" spans="1:11">
      <c r="A75" s="206"/>
      <c r="B75" s="207"/>
      <c r="C75" s="207"/>
      <c r="D75" s="208"/>
      <c r="E75" s="209"/>
      <c r="F75" s="210"/>
      <c r="G75" s="211"/>
      <c r="H75" s="211"/>
      <c r="I75" s="212"/>
      <c r="J75" s="27"/>
      <c r="K75" s="27"/>
    </row>
  </sheetData>
  <mergeCells count="6">
    <mergeCell ref="A7:G7"/>
    <mergeCell ref="D1:F1"/>
    <mergeCell ref="D4:F4"/>
    <mergeCell ref="D3:F3"/>
    <mergeCell ref="D2:F2"/>
    <mergeCell ref="A1:C4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topLeftCell="A13" workbookViewId="0">
      <selection activeCell="D35" sqref="D35"/>
    </sheetView>
  </sheetViews>
  <sheetFormatPr defaultRowHeight="15"/>
  <cols>
    <col min="2" max="2" width="45.85546875" customWidth="1"/>
    <col min="3" max="3" width="14" bestFit="1" customWidth="1"/>
    <col min="4" max="4" width="9.28515625" style="35" bestFit="1" customWidth="1"/>
    <col min="5" max="5" width="10.140625" bestFit="1" customWidth="1"/>
    <col min="6" max="6" width="10.7109375" bestFit="1" customWidth="1"/>
    <col min="7" max="7" width="11.28515625" bestFit="1" customWidth="1"/>
    <col min="8" max="8" width="9.28515625" bestFit="1" customWidth="1"/>
    <col min="9" max="9" width="11.140625" bestFit="1" customWidth="1"/>
    <col min="10" max="10" width="9.28515625" bestFit="1" customWidth="1"/>
    <col min="11" max="11" width="10.140625" bestFit="1" customWidth="1"/>
    <col min="12" max="12" width="15.42578125" bestFit="1" customWidth="1"/>
  </cols>
  <sheetData>
    <row r="1" spans="1:13" ht="21" customHeight="1">
      <c r="A1" s="237"/>
      <c r="B1" s="247"/>
      <c r="C1" s="247" t="s">
        <v>8</v>
      </c>
      <c r="D1" s="248"/>
      <c r="E1" s="247"/>
      <c r="F1" s="247"/>
      <c r="G1" s="247"/>
      <c r="H1" s="238"/>
      <c r="I1" s="238"/>
      <c r="J1" s="227"/>
      <c r="K1" s="227"/>
      <c r="L1" s="231"/>
    </row>
    <row r="2" spans="1:13" ht="18.75" customHeight="1">
      <c r="A2" s="239"/>
      <c r="B2" s="242"/>
      <c r="C2" s="242" t="s">
        <v>17</v>
      </c>
      <c r="D2" s="243"/>
      <c r="E2" s="242"/>
      <c r="F2" s="242"/>
      <c r="G2" s="242"/>
      <c r="H2" s="32"/>
      <c r="I2" s="32"/>
      <c r="J2" s="27"/>
      <c r="K2" s="27"/>
      <c r="L2" s="233"/>
    </row>
    <row r="3" spans="1:13" ht="32.25" customHeight="1">
      <c r="A3" s="239"/>
      <c r="B3" s="299"/>
      <c r="C3" s="299"/>
      <c r="D3" s="299"/>
      <c r="E3" s="299"/>
      <c r="F3" s="28"/>
      <c r="G3" s="28"/>
      <c r="H3" s="27"/>
      <c r="I3" s="27"/>
      <c r="J3" s="27"/>
      <c r="K3" s="27"/>
      <c r="L3" s="233"/>
    </row>
    <row r="4" spans="1:13" ht="15" customHeight="1">
      <c r="A4" s="260" t="s">
        <v>67</v>
      </c>
      <c r="B4" s="256"/>
      <c r="C4" s="256"/>
      <c r="D4" s="262"/>
      <c r="E4" s="256"/>
      <c r="F4" s="271"/>
      <c r="G4" s="257"/>
      <c r="H4" s="258"/>
      <c r="I4" s="253"/>
      <c r="J4" s="253"/>
      <c r="K4" s="253" t="s">
        <v>20</v>
      </c>
      <c r="L4" s="251">
        <v>43965</v>
      </c>
    </row>
    <row r="5" spans="1:13" ht="15" customHeight="1">
      <c r="A5" s="261" t="s">
        <v>66</v>
      </c>
      <c r="B5" s="259"/>
      <c r="C5" s="259"/>
      <c r="D5" s="263"/>
      <c r="E5" s="259"/>
      <c r="F5" s="259"/>
      <c r="G5" s="254"/>
      <c r="H5" s="254"/>
      <c r="I5" s="254"/>
      <c r="J5" s="254"/>
      <c r="K5" s="254"/>
      <c r="L5" s="252"/>
    </row>
    <row r="6" spans="1:13" ht="15" customHeight="1">
      <c r="A6" s="240"/>
      <c r="B6" s="241"/>
      <c r="C6" s="241"/>
      <c r="D6" s="269"/>
      <c r="E6" s="270"/>
      <c r="F6" s="270"/>
      <c r="G6" s="270"/>
      <c r="H6" s="270"/>
      <c r="I6" s="270"/>
      <c r="J6" s="270"/>
      <c r="K6" s="249"/>
      <c r="L6" s="250"/>
      <c r="M6" s="268"/>
    </row>
    <row r="7" spans="1:13">
      <c r="A7" s="255" t="s">
        <v>21</v>
      </c>
      <c r="B7" s="264" t="s">
        <v>31</v>
      </c>
      <c r="C7" s="265" t="s">
        <v>32</v>
      </c>
      <c r="D7" s="34" t="s">
        <v>22</v>
      </c>
      <c r="E7" s="255" t="s">
        <v>60</v>
      </c>
      <c r="F7" s="255" t="s">
        <v>22</v>
      </c>
      <c r="G7" s="255" t="s">
        <v>61</v>
      </c>
      <c r="H7" s="255" t="s">
        <v>22</v>
      </c>
      <c r="I7" s="255" t="s">
        <v>62</v>
      </c>
      <c r="J7" s="255" t="s">
        <v>22</v>
      </c>
      <c r="K7" s="255" t="s">
        <v>63</v>
      </c>
      <c r="L7" s="16" t="s">
        <v>23</v>
      </c>
    </row>
    <row r="8" spans="1:13">
      <c r="A8" s="77" t="s">
        <v>24</v>
      </c>
      <c r="B8" s="78" t="str">
        <f>ORÇAMENTO!D8</f>
        <v>SERVIÇOS PRELIMINARES</v>
      </c>
      <c r="C8" s="79">
        <f>ORÇAMENTO!I9</f>
        <v>1354.94</v>
      </c>
      <c r="D8" s="24">
        <v>1</v>
      </c>
      <c r="E8" s="8">
        <f>ROUND(C8*D8,2)</f>
        <v>1354.94</v>
      </c>
      <c r="F8" s="77"/>
      <c r="G8" s="77"/>
      <c r="H8" s="77"/>
      <c r="I8" s="77"/>
      <c r="J8" s="77"/>
      <c r="K8" s="77"/>
      <c r="L8" s="89">
        <f>ROUND(G8+E8+I8+K8,2)</f>
        <v>1354.94</v>
      </c>
    </row>
    <row r="9" spans="1:13">
      <c r="A9" s="77" t="s">
        <v>25</v>
      </c>
      <c r="B9" s="7" t="str">
        <f>ORÇAMENTO!D10</f>
        <v xml:space="preserve"> INFRA-ESTRUTURA FUNDAÇÃO (Sapata 80x80cm H=35cm)</v>
      </c>
      <c r="C9" s="23">
        <f>ORÇAMENTO!I10</f>
        <v>5293.08</v>
      </c>
      <c r="D9" s="24">
        <v>1</v>
      </c>
      <c r="E9" s="8">
        <f>ROUND(C9*D9,2)</f>
        <v>5293.08</v>
      </c>
      <c r="F9" s="9">
        <f>G9/C9*100</f>
        <v>0</v>
      </c>
      <c r="G9" s="10"/>
      <c r="H9" s="10"/>
      <c r="I9" s="10"/>
      <c r="J9" s="10"/>
      <c r="K9" s="10"/>
      <c r="L9" s="89">
        <f>ROUND(G9+E9+I9+K9,2)</f>
        <v>5293.08</v>
      </c>
    </row>
    <row r="10" spans="1:13">
      <c r="A10" s="77" t="s">
        <v>26</v>
      </c>
      <c r="B10" s="11" t="str">
        <f>ORÇAMENTO!D16</f>
        <v>INFRA-ESTRUTURA -FUNDAÇÃO (viga baldrame) 15X35cm</v>
      </c>
      <c r="C10" s="23">
        <f>ORÇAMENTO!I16</f>
        <v>5148.1400000000003</v>
      </c>
      <c r="D10" s="24">
        <v>0.55000000000000004</v>
      </c>
      <c r="E10" s="8">
        <f>ROUND(C10*D10,2)</f>
        <v>2831.48</v>
      </c>
      <c r="F10" s="24">
        <v>0.45</v>
      </c>
      <c r="G10" s="8">
        <f>ROUND(C10*F10,2)</f>
        <v>2316.66</v>
      </c>
      <c r="H10" s="36"/>
      <c r="I10" s="36"/>
      <c r="J10" s="12"/>
      <c r="K10" s="12"/>
      <c r="L10" s="89">
        <f>ROUND((G10+E10+I10+K10),2)</f>
        <v>5148.1400000000003</v>
      </c>
    </row>
    <row r="11" spans="1:13">
      <c r="A11" s="77" t="s">
        <v>27</v>
      </c>
      <c r="B11" s="11" t="str">
        <f>ORÇAMENTO!D20</f>
        <v>ALVENARIA</v>
      </c>
      <c r="C11" s="23">
        <f>ORÇAMENTO!I20</f>
        <v>5988.88</v>
      </c>
      <c r="D11" s="24">
        <v>0.5</v>
      </c>
      <c r="E11" s="8">
        <f>ROUND(C11*D11,2)</f>
        <v>2994.44</v>
      </c>
      <c r="F11" s="24">
        <v>0.5</v>
      </c>
      <c r="G11" s="8">
        <f>ROUND(C11*F11,2)</f>
        <v>2994.44</v>
      </c>
      <c r="H11" s="38"/>
      <c r="I11" s="37"/>
      <c r="J11" s="15"/>
      <c r="K11" s="15"/>
      <c r="L11" s="89">
        <f>ROUND(G11+E11+I11+K11,2)</f>
        <v>5988.88</v>
      </c>
    </row>
    <row r="12" spans="1:13">
      <c r="A12" s="77" t="s">
        <v>28</v>
      </c>
      <c r="B12" s="11" t="str">
        <f>ORÇAMENTO!D22</f>
        <v>PILARES (15x30cm)</v>
      </c>
      <c r="C12" s="23">
        <f>ORÇAMENTO!I22</f>
        <v>3387.16</v>
      </c>
      <c r="D12" s="24">
        <v>0.45</v>
      </c>
      <c r="E12" s="8">
        <f t="shared" ref="E12" si="0">ROUND(C12*D12,2)</f>
        <v>1524.22</v>
      </c>
      <c r="F12" s="24">
        <v>0.55000000000000004</v>
      </c>
      <c r="G12" s="8">
        <f t="shared" ref="G12:G14" si="1">ROUND(C12*F12,2)</f>
        <v>1862.94</v>
      </c>
      <c r="H12" s="36"/>
      <c r="I12" s="36"/>
      <c r="J12" s="36"/>
      <c r="K12" s="36"/>
      <c r="L12" s="89">
        <f>ROUND(G12+E12+I12+K12,2)</f>
        <v>3387.16</v>
      </c>
    </row>
    <row r="13" spans="1:13">
      <c r="A13" s="77" t="s">
        <v>40</v>
      </c>
      <c r="B13" s="11" t="str">
        <f>ORÇAMENTO!D25</f>
        <v>VIGAS (15x35cm)</v>
      </c>
      <c r="C13" s="26">
        <f>ORÇAMENTO!I25</f>
        <v>5335.96</v>
      </c>
      <c r="D13" s="38"/>
      <c r="E13" s="37"/>
      <c r="F13" s="24">
        <v>1</v>
      </c>
      <c r="G13" s="8">
        <f t="shared" si="1"/>
        <v>5335.96</v>
      </c>
      <c r="H13" s="36"/>
      <c r="I13" s="36"/>
      <c r="J13" s="36"/>
      <c r="K13" s="36"/>
      <c r="L13" s="89">
        <f t="shared" ref="L13:L22" si="2">G13+E13+I13+K13</f>
        <v>5335.96</v>
      </c>
    </row>
    <row r="14" spans="1:13">
      <c r="A14" s="77" t="s">
        <v>42</v>
      </c>
      <c r="B14" s="11" t="str">
        <f>ORÇAMENTO!D28</f>
        <v>LAJE (H=10cm)</v>
      </c>
      <c r="C14" s="26">
        <f>ORÇAMENTO!I28</f>
        <v>19859.77</v>
      </c>
      <c r="D14" s="38"/>
      <c r="E14" s="37"/>
      <c r="F14" s="24">
        <v>1</v>
      </c>
      <c r="G14" s="8">
        <f t="shared" si="1"/>
        <v>19859.77</v>
      </c>
      <c r="H14" s="36"/>
      <c r="I14" s="36"/>
      <c r="J14" s="36"/>
      <c r="K14" s="36"/>
      <c r="L14" s="89">
        <f t="shared" si="2"/>
        <v>19859.77</v>
      </c>
    </row>
    <row r="15" spans="1:13">
      <c r="A15" s="77" t="s">
        <v>44</v>
      </c>
      <c r="B15" s="11" t="str">
        <f>ORÇAMENTO!D31</f>
        <v>CONTRAPISO</v>
      </c>
      <c r="C15" s="26">
        <f>ORÇAMENTO!I31</f>
        <v>3479.14</v>
      </c>
      <c r="D15" s="25"/>
      <c r="E15" s="14"/>
      <c r="F15" s="24">
        <v>1</v>
      </c>
      <c r="G15" s="8">
        <f t="shared" ref="G15" si="3">ROUND(C15*F15,2)</f>
        <v>3479.14</v>
      </c>
      <c r="H15" s="36"/>
      <c r="I15" s="36"/>
      <c r="J15" s="36"/>
      <c r="K15" s="36"/>
      <c r="L15" s="89">
        <f t="shared" si="2"/>
        <v>3479.14</v>
      </c>
    </row>
    <row r="16" spans="1:13">
      <c r="A16" s="77" t="s">
        <v>46</v>
      </c>
      <c r="B16" s="11" t="str">
        <f>ORÇAMENTO!D33</f>
        <v>ACABAMENTO</v>
      </c>
      <c r="C16" s="26">
        <f>ORÇAMENTO!I33</f>
        <v>27826.74</v>
      </c>
      <c r="D16" s="25"/>
      <c r="E16" s="14"/>
      <c r="F16" s="13"/>
      <c r="G16" s="15"/>
      <c r="H16" s="24">
        <v>0.6</v>
      </c>
      <c r="I16" s="8">
        <f>ROUND(C16*H16,2)</f>
        <v>16696.04</v>
      </c>
      <c r="J16" s="24">
        <v>0.4</v>
      </c>
      <c r="K16" s="8">
        <f>ROUND(C16*J16,2)</f>
        <v>11130.7</v>
      </c>
      <c r="L16" s="89">
        <f t="shared" si="2"/>
        <v>27826.74</v>
      </c>
    </row>
    <row r="17" spans="1:13">
      <c r="A17" s="77" t="s">
        <v>50</v>
      </c>
      <c r="B17" s="11" t="str">
        <f>ORÇAMENTO!D39</f>
        <v>JANELAS</v>
      </c>
      <c r="C17" s="26">
        <f>ORÇAMENTO!I39</f>
        <v>8308.4699999999993</v>
      </c>
      <c r="D17" s="25"/>
      <c r="E17" s="14"/>
      <c r="F17" s="13"/>
      <c r="G17" s="15"/>
      <c r="H17" s="24">
        <v>1</v>
      </c>
      <c r="I17" s="8">
        <f>ROUND(C17*H17,2)</f>
        <v>8308.4699999999993</v>
      </c>
      <c r="J17" s="36"/>
      <c r="K17" s="37">
        <f>ROUND(C17*J17,2)</f>
        <v>0</v>
      </c>
      <c r="L17" s="89">
        <f t="shared" si="2"/>
        <v>8308.4699999999993</v>
      </c>
    </row>
    <row r="18" spans="1:13">
      <c r="A18" s="77" t="s">
        <v>52</v>
      </c>
      <c r="B18" s="11" t="str">
        <f>ORÇAMENTO!D43</f>
        <v xml:space="preserve"> PORTAS</v>
      </c>
      <c r="C18" s="26">
        <f>ORÇAMENTO!I43</f>
        <v>2321.33</v>
      </c>
      <c r="D18" s="25"/>
      <c r="E18" s="14"/>
      <c r="F18" s="13"/>
      <c r="G18" s="15"/>
      <c r="H18" s="24">
        <v>1</v>
      </c>
      <c r="I18" s="8">
        <f>ROUND(C18*H18,2)</f>
        <v>2321.33</v>
      </c>
      <c r="J18" s="36"/>
      <c r="K18" s="36"/>
      <c r="L18" s="89">
        <f t="shared" si="2"/>
        <v>2321.33</v>
      </c>
    </row>
    <row r="19" spans="1:13">
      <c r="A19" s="77" t="s">
        <v>53</v>
      </c>
      <c r="B19" s="11" t="str">
        <f>ORÇAMENTO!D47</f>
        <v>INSTALAÇÃO ELETRICA PREDIAL</v>
      </c>
      <c r="C19" s="26">
        <f>ORÇAMENTO!I47</f>
        <v>5714.9</v>
      </c>
      <c r="D19" s="25"/>
      <c r="E19" s="14"/>
      <c r="F19" s="24">
        <v>0.3</v>
      </c>
      <c r="G19" s="8">
        <f>ROUND(C19*F19,2)</f>
        <v>1714.47</v>
      </c>
      <c r="H19" s="24">
        <v>0.2</v>
      </c>
      <c r="I19" s="8">
        <f>ROUND(C19*H19,2)</f>
        <v>1142.98</v>
      </c>
      <c r="J19" s="24">
        <v>0.5</v>
      </c>
      <c r="K19" s="8">
        <f>ROUND(C19*J19,2)</f>
        <v>2857.45</v>
      </c>
      <c r="L19" s="89">
        <f t="shared" si="2"/>
        <v>5714.9</v>
      </c>
    </row>
    <row r="20" spans="1:13">
      <c r="A20" s="77" t="s">
        <v>56</v>
      </c>
      <c r="B20" s="11" t="str">
        <f>ORÇAMENTO!D52</f>
        <v>PINTURA</v>
      </c>
      <c r="C20" s="26">
        <f>ORÇAMENTO!I52</f>
        <v>7635.87</v>
      </c>
      <c r="D20" s="25"/>
      <c r="E20" s="14"/>
      <c r="F20" s="13"/>
      <c r="G20" s="15"/>
      <c r="H20" s="36"/>
      <c r="I20" s="36"/>
      <c r="J20" s="24">
        <v>1</v>
      </c>
      <c r="K20" s="8">
        <f>ROUND(C20*J20,2)</f>
        <v>7635.87</v>
      </c>
      <c r="L20" s="89">
        <f>G20+E20+I20+K20</f>
        <v>7635.87</v>
      </c>
    </row>
    <row r="21" spans="1:13">
      <c r="A21" s="77" t="s">
        <v>135</v>
      </c>
      <c r="B21" s="11" t="s">
        <v>130</v>
      </c>
      <c r="C21" s="26">
        <f>ORÇAMENTO!I57</f>
        <v>5461.08</v>
      </c>
      <c r="D21" s="25"/>
      <c r="E21" s="14"/>
      <c r="F21" s="13"/>
      <c r="G21" s="15"/>
      <c r="H21" s="36"/>
      <c r="I21" s="36"/>
      <c r="J21" s="52">
        <v>1</v>
      </c>
      <c r="K21" s="53">
        <f>ROUND(C21*J21,2)</f>
        <v>5461.08</v>
      </c>
      <c r="L21" s="89">
        <f>G21+E21+I21+K21</f>
        <v>5461.08</v>
      </c>
    </row>
    <row r="22" spans="1:13">
      <c r="A22" s="77" t="s">
        <v>157</v>
      </c>
      <c r="B22" s="11" t="str">
        <f>ORÇAMENTO!D60</f>
        <v>TELHADO</v>
      </c>
      <c r="C22" s="26">
        <f>ORÇAMENTO!I60</f>
        <v>31545.91</v>
      </c>
      <c r="D22" s="25"/>
      <c r="E22" s="14"/>
      <c r="F22" s="13"/>
      <c r="G22" s="15"/>
      <c r="H22" s="24">
        <v>1</v>
      </c>
      <c r="I22" s="8">
        <f>ROUND(C22*H22,2)</f>
        <v>31545.91</v>
      </c>
      <c r="J22" s="36"/>
      <c r="K22" s="36"/>
      <c r="L22" s="89">
        <f t="shared" si="2"/>
        <v>31545.91</v>
      </c>
    </row>
    <row r="23" spans="1:13">
      <c r="A23" s="85"/>
      <c r="B23" s="7"/>
      <c r="C23" s="23"/>
      <c r="D23" s="86"/>
      <c r="E23" s="87"/>
      <c r="F23" s="88"/>
      <c r="G23" s="87"/>
      <c r="H23" s="87"/>
      <c r="I23" s="87"/>
      <c r="J23" s="87"/>
      <c r="K23" s="87"/>
      <c r="L23" s="89"/>
    </row>
    <row r="24" spans="1:13">
      <c r="A24" s="266"/>
      <c r="B24" s="16" t="s">
        <v>23</v>
      </c>
      <c r="C24" s="17">
        <f>ROUND(SUM(C8:C23),2)</f>
        <v>138661.37</v>
      </c>
      <c r="D24" s="34"/>
      <c r="E24" s="19">
        <f>ROUND(SUM(E9:E23),2)</f>
        <v>12643.22</v>
      </c>
      <c r="F24" s="18"/>
      <c r="G24" s="19">
        <f>ROUND(SUM(G9:G23),2)</f>
        <v>37563.379999999997</v>
      </c>
      <c r="H24" s="19"/>
      <c r="I24" s="19">
        <f>ROUND(SUM(I9:I23),2)</f>
        <v>60014.73</v>
      </c>
      <c r="J24" s="19"/>
      <c r="K24" s="19">
        <f>ROUND(SUM(K9:K23),2)</f>
        <v>27085.1</v>
      </c>
      <c r="L24" s="17">
        <f>ROUND(SUM(L8:L23),2)</f>
        <v>138661.37</v>
      </c>
    </row>
    <row r="25" spans="1:13">
      <c r="A25" s="266"/>
      <c r="B25" s="20" t="s">
        <v>29</v>
      </c>
      <c r="C25" s="20"/>
      <c r="D25" s="39">
        <f>(E24/C24)</f>
        <v>9.1180550141686897E-2</v>
      </c>
      <c r="E25" s="33"/>
      <c r="F25" s="39">
        <f>G24/C24</f>
        <v>0.2709001072180377</v>
      </c>
      <c r="G25" s="33"/>
      <c r="H25" s="39">
        <f>I24/C24</f>
        <v>0.43281506594086011</v>
      </c>
      <c r="I25" s="33"/>
      <c r="J25" s="39">
        <f>K24/C24</f>
        <v>0.19533270153035412</v>
      </c>
      <c r="K25" s="33"/>
      <c r="L25" s="267">
        <f>L24/C24</f>
        <v>1</v>
      </c>
    </row>
    <row r="26" spans="1:13">
      <c r="A26" s="264"/>
      <c r="B26" s="20" t="s">
        <v>30</v>
      </c>
      <c r="C26" s="20"/>
      <c r="D26" s="39">
        <f>D25</f>
        <v>9.1180550141686897E-2</v>
      </c>
      <c r="E26" s="21">
        <f>E24</f>
        <v>12643.22</v>
      </c>
      <c r="F26" s="39">
        <f>F25+D26</f>
        <v>0.36208065735972461</v>
      </c>
      <c r="G26" s="19">
        <f>G24+E26</f>
        <v>50206.6</v>
      </c>
      <c r="H26" s="39">
        <f>H25+F26</f>
        <v>0.79489572330058467</v>
      </c>
      <c r="I26" s="19">
        <f>I24+G26</f>
        <v>110221.33</v>
      </c>
      <c r="J26" s="39">
        <f>J25+H26</f>
        <v>0.99022842483093876</v>
      </c>
      <c r="K26" s="19">
        <f>K24+I26</f>
        <v>137306.43</v>
      </c>
      <c r="L26" s="89">
        <f>L24</f>
        <v>138661.37</v>
      </c>
    </row>
    <row r="27" spans="1:13">
      <c r="A27" s="226"/>
      <c r="B27" s="227"/>
      <c r="C27" s="228"/>
      <c r="D27" s="229"/>
      <c r="E27" s="227"/>
      <c r="F27" s="230"/>
      <c r="G27" s="227"/>
      <c r="H27" s="227"/>
      <c r="I27" s="227"/>
      <c r="J27" s="227"/>
      <c r="K27" s="227"/>
      <c r="L27" s="231"/>
    </row>
    <row r="28" spans="1:13">
      <c r="A28" s="232"/>
      <c r="B28" s="27"/>
      <c r="C28" s="194"/>
      <c r="D28" s="174"/>
      <c r="E28" s="174"/>
      <c r="F28" s="245"/>
      <c r="G28" s="27"/>
      <c r="H28" s="27"/>
      <c r="I28" s="22"/>
      <c r="J28" s="22"/>
      <c r="K28" s="22"/>
      <c r="L28" s="233"/>
    </row>
    <row r="29" spans="1:13">
      <c r="A29" s="232"/>
      <c r="B29" s="27"/>
      <c r="C29" s="174"/>
      <c r="D29" s="169"/>
      <c r="E29" s="215" t="s">
        <v>286</v>
      </c>
      <c r="F29" s="246"/>
      <c r="G29" s="30"/>
      <c r="H29" s="94"/>
      <c r="I29" s="172"/>
      <c r="J29" s="172" t="s">
        <v>64</v>
      </c>
      <c r="K29" s="172"/>
      <c r="L29" s="173"/>
    </row>
    <row r="30" spans="1:13">
      <c r="A30" s="232"/>
      <c r="B30" s="174"/>
      <c r="C30" s="224"/>
      <c r="D30" s="179"/>
      <c r="E30" s="213" t="s">
        <v>287</v>
      </c>
      <c r="F30" s="225"/>
      <c r="G30" s="31"/>
      <c r="H30" s="300" t="s">
        <v>65</v>
      </c>
      <c r="I30" s="300"/>
      <c r="J30" s="300"/>
      <c r="K30" s="300"/>
      <c r="L30" s="301"/>
    </row>
    <row r="31" spans="1:13">
      <c r="A31" s="234"/>
      <c r="B31" s="235"/>
      <c r="C31" s="235"/>
      <c r="D31" s="211"/>
      <c r="E31" s="244"/>
      <c r="F31" s="236"/>
      <c r="G31" s="209"/>
      <c r="H31" s="302"/>
      <c r="I31" s="302"/>
      <c r="J31" s="302"/>
      <c r="K31" s="302"/>
      <c r="L31" s="303"/>
    </row>
    <row r="32" spans="1:13">
      <c r="H32" s="304"/>
      <c r="I32" s="304"/>
      <c r="J32" s="304"/>
      <c r="K32" s="304"/>
      <c r="L32" s="304"/>
      <c r="M32" s="27"/>
    </row>
  </sheetData>
  <mergeCells count="4">
    <mergeCell ref="B3:E3"/>
    <mergeCell ref="H30:L30"/>
    <mergeCell ref="H31:L31"/>
    <mergeCell ref="H32:L32"/>
  </mergeCells>
  <pageMargins left="0.51181102362204722" right="0.51181102362204722" top="0.78740157480314965" bottom="0.78740157480314965" header="0.31496062992125984" footer="0.31496062992125984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37"/>
  <sheetViews>
    <sheetView view="pageBreakPreview" topLeftCell="A122" zoomScaleSheetLayoutView="100" workbookViewId="0">
      <selection activeCell="B151" sqref="B151"/>
    </sheetView>
  </sheetViews>
  <sheetFormatPr defaultRowHeight="12.75"/>
  <cols>
    <col min="1" max="1" width="9.140625" style="99"/>
    <col min="2" max="2" width="81" style="98" customWidth="1"/>
    <col min="3" max="3" width="13.140625" style="97" customWidth="1"/>
    <col min="4" max="16384" width="9.140625" style="97"/>
  </cols>
  <sheetData>
    <row r="1" spans="1:7">
      <c r="A1" s="109"/>
      <c r="B1" s="110"/>
      <c r="C1" s="113"/>
      <c r="D1" s="112"/>
      <c r="E1" s="119"/>
      <c r="F1" s="142"/>
      <c r="G1" s="142"/>
    </row>
    <row r="2" spans="1:7">
      <c r="A2" s="161"/>
      <c r="B2" s="114"/>
      <c r="C2" s="113"/>
      <c r="D2" s="112"/>
      <c r="E2" s="119"/>
      <c r="F2" s="142"/>
      <c r="G2" s="142"/>
    </row>
    <row r="3" spans="1:7">
      <c r="A3" s="161"/>
      <c r="B3" s="114"/>
      <c r="C3" s="113"/>
      <c r="D3" s="112"/>
      <c r="E3" s="119"/>
      <c r="F3" s="142"/>
      <c r="G3" s="142"/>
    </row>
    <row r="4" spans="1:7" ht="22.5">
      <c r="A4" s="161"/>
      <c r="B4" s="277" t="s">
        <v>195</v>
      </c>
      <c r="C4" s="153"/>
      <c r="D4" s="153"/>
      <c r="E4" s="153"/>
      <c r="F4" s="153"/>
      <c r="G4" s="152"/>
    </row>
    <row r="5" spans="1:7">
      <c r="A5" s="161"/>
      <c r="B5" s="114"/>
      <c r="C5" s="113"/>
      <c r="D5" s="112"/>
      <c r="E5" s="119"/>
      <c r="F5" s="142"/>
      <c r="G5" s="142"/>
    </row>
    <row r="6" spans="1:7" ht="15">
      <c r="A6" s="307" t="s">
        <v>194</v>
      </c>
      <c r="B6" s="308"/>
      <c r="C6" s="151"/>
      <c r="D6" s="146"/>
      <c r="E6" s="150"/>
      <c r="F6" s="149"/>
      <c r="G6" s="149"/>
    </row>
    <row r="7" spans="1:7">
      <c r="A7" s="307" t="s">
        <v>196</v>
      </c>
      <c r="B7" s="308"/>
      <c r="C7" s="148"/>
      <c r="D7" s="148"/>
      <c r="E7" s="148"/>
      <c r="F7" s="148"/>
      <c r="G7" s="142"/>
    </row>
    <row r="8" spans="1:7">
      <c r="A8" s="307" t="s">
        <v>197</v>
      </c>
      <c r="B8" s="308"/>
      <c r="C8" s="147"/>
      <c r="D8" s="147"/>
      <c r="E8" s="147"/>
      <c r="F8" s="147"/>
      <c r="G8" s="142"/>
    </row>
    <row r="9" spans="1:7" ht="5.25" hidden="1" customHeight="1" thickTop="1">
      <c r="A9" s="278"/>
      <c r="B9" s="160"/>
      <c r="C9" s="147"/>
      <c r="D9" s="147"/>
      <c r="E9" s="147"/>
      <c r="F9" s="146"/>
      <c r="G9" s="142"/>
    </row>
    <row r="10" spans="1:7" ht="16.5" hidden="1" customHeight="1">
      <c r="A10" s="278"/>
      <c r="B10" s="160"/>
      <c r="C10" s="145"/>
      <c r="D10" s="145"/>
      <c r="E10" s="144"/>
      <c r="F10" s="143"/>
      <c r="G10" s="142"/>
    </row>
    <row r="11" spans="1:7" ht="16.5">
      <c r="A11" s="162" t="s">
        <v>21</v>
      </c>
      <c r="B11" s="162" t="s">
        <v>193</v>
      </c>
      <c r="C11" s="145"/>
      <c r="D11" s="145"/>
      <c r="E11" s="144"/>
      <c r="F11" s="143"/>
      <c r="G11" s="142"/>
    </row>
    <row r="12" spans="1:7" ht="16.5">
      <c r="A12" s="305" t="s">
        <v>199</v>
      </c>
      <c r="B12" s="306"/>
      <c r="C12" s="145"/>
      <c r="D12" s="145"/>
      <c r="E12" s="144"/>
      <c r="F12" s="143"/>
      <c r="G12" s="142"/>
    </row>
    <row r="13" spans="1:7">
      <c r="A13" s="162" t="s">
        <v>192</v>
      </c>
      <c r="B13" s="115" t="s">
        <v>191</v>
      </c>
      <c r="C13" s="141"/>
      <c r="D13" s="139"/>
      <c r="E13" s="141"/>
      <c r="F13" s="141"/>
      <c r="G13" s="141"/>
    </row>
    <row r="14" spans="1:7">
      <c r="A14" s="161" t="s">
        <v>190</v>
      </c>
      <c r="B14" s="114" t="s">
        <v>198</v>
      </c>
      <c r="C14" s="141"/>
      <c r="D14" s="139"/>
      <c r="E14" s="135"/>
      <c r="F14" s="141"/>
      <c r="G14" s="141"/>
    </row>
    <row r="15" spans="1:7">
      <c r="A15" s="278"/>
      <c r="B15" s="160"/>
      <c r="C15" s="140"/>
      <c r="D15" s="139"/>
      <c r="E15" s="138"/>
      <c r="F15" s="101"/>
      <c r="G15" s="137"/>
    </row>
    <row r="16" spans="1:7">
      <c r="A16" s="279" t="s">
        <v>189</v>
      </c>
      <c r="B16" s="280" t="s">
        <v>89</v>
      </c>
      <c r="C16" s="113"/>
      <c r="D16" s="112"/>
      <c r="E16" s="111"/>
      <c r="F16" s="104"/>
      <c r="G16" s="104"/>
    </row>
    <row r="17" spans="1:9">
      <c r="A17" s="161" t="s">
        <v>188</v>
      </c>
      <c r="B17" s="154" t="s">
        <v>200</v>
      </c>
      <c r="C17" s="136"/>
      <c r="D17" s="135"/>
      <c r="E17" s="111"/>
      <c r="F17" s="104"/>
      <c r="G17" s="104"/>
    </row>
    <row r="18" spans="1:9">
      <c r="A18" s="161"/>
      <c r="B18" s="154" t="s">
        <v>294</v>
      </c>
      <c r="C18" s="136"/>
      <c r="D18" s="135"/>
      <c r="E18" s="111"/>
      <c r="F18" s="104"/>
      <c r="G18" s="104"/>
    </row>
    <row r="19" spans="1:9">
      <c r="A19" s="161"/>
      <c r="B19" s="154"/>
      <c r="C19" s="136"/>
      <c r="D19" s="135"/>
      <c r="E19" s="111"/>
      <c r="F19" s="104"/>
      <c r="G19" s="104"/>
    </row>
    <row r="20" spans="1:9" ht="15" customHeight="1">
      <c r="A20" s="161" t="s">
        <v>187</v>
      </c>
      <c r="B20" s="154" t="s">
        <v>201</v>
      </c>
      <c r="C20" s="136"/>
      <c r="D20" s="135"/>
      <c r="E20" s="111"/>
      <c r="F20" s="104"/>
      <c r="G20" s="104"/>
    </row>
    <row r="21" spans="1:9">
      <c r="A21" s="161"/>
      <c r="B21" s="154" t="s">
        <v>294</v>
      </c>
      <c r="C21" s="136"/>
      <c r="D21" s="135"/>
      <c r="E21" s="111"/>
      <c r="F21" s="104"/>
      <c r="G21" s="104"/>
    </row>
    <row r="22" spans="1:9">
      <c r="A22" s="161"/>
      <c r="B22" s="154"/>
      <c r="C22" s="136"/>
      <c r="D22" s="135"/>
      <c r="E22" s="111"/>
      <c r="F22" s="104"/>
      <c r="G22" s="104"/>
    </row>
    <row r="23" spans="1:9" ht="15" customHeight="1">
      <c r="A23" s="161" t="s">
        <v>186</v>
      </c>
      <c r="B23" s="155" t="s">
        <v>202</v>
      </c>
      <c r="C23" s="136"/>
      <c r="D23" s="135"/>
      <c r="E23" s="111"/>
      <c r="F23" s="104"/>
      <c r="G23" s="104"/>
    </row>
    <row r="24" spans="1:9">
      <c r="A24" s="161"/>
      <c r="B24" s="155" t="s">
        <v>295</v>
      </c>
      <c r="C24" s="136"/>
      <c r="D24" s="135"/>
      <c r="E24" s="111"/>
      <c r="F24" s="104"/>
      <c r="G24" s="104"/>
    </row>
    <row r="25" spans="1:9">
      <c r="A25" s="161"/>
      <c r="B25" s="155"/>
      <c r="C25" s="136"/>
      <c r="D25" s="135"/>
      <c r="E25" s="111"/>
      <c r="F25" s="104"/>
      <c r="G25" s="104"/>
    </row>
    <row r="26" spans="1:9">
      <c r="A26" s="161" t="s">
        <v>185</v>
      </c>
      <c r="B26" s="154" t="s">
        <v>203</v>
      </c>
      <c r="C26" s="136"/>
      <c r="D26" s="135"/>
      <c r="E26" s="111"/>
      <c r="F26" s="104"/>
      <c r="G26" s="104"/>
    </row>
    <row r="27" spans="1:9">
      <c r="A27" s="103"/>
      <c r="B27" s="154" t="s">
        <v>296</v>
      </c>
      <c r="C27" s="102"/>
      <c r="D27" s="102"/>
      <c r="E27" s="102"/>
      <c r="F27" s="102"/>
      <c r="G27" s="134"/>
      <c r="H27" s="133"/>
      <c r="I27" s="133"/>
    </row>
    <row r="28" spans="1:9">
      <c r="A28" s="103"/>
      <c r="B28" s="114" t="s">
        <v>297</v>
      </c>
      <c r="C28" s="102"/>
      <c r="D28" s="102"/>
      <c r="E28" s="102"/>
      <c r="F28" s="102"/>
      <c r="G28" s="134"/>
      <c r="H28" s="133"/>
      <c r="I28" s="133"/>
    </row>
    <row r="29" spans="1:9">
      <c r="A29" s="103"/>
      <c r="B29" s="114" t="s">
        <v>298</v>
      </c>
      <c r="C29" s="102"/>
      <c r="D29" s="102"/>
      <c r="E29" s="102"/>
      <c r="F29" s="102"/>
      <c r="G29" s="134"/>
      <c r="H29" s="133"/>
      <c r="I29" s="133"/>
    </row>
    <row r="30" spans="1:9" ht="14.25" customHeight="1">
      <c r="A30" s="281"/>
      <c r="B30" s="114"/>
      <c r="C30" s="132"/>
      <c r="D30" s="132"/>
      <c r="E30" s="119"/>
      <c r="F30" s="132"/>
      <c r="G30" s="131"/>
    </row>
    <row r="31" spans="1:9">
      <c r="A31" s="162" t="s">
        <v>184</v>
      </c>
      <c r="B31" s="115" t="s">
        <v>91</v>
      </c>
      <c r="C31" s="113"/>
      <c r="D31" s="130"/>
      <c r="E31" s="129"/>
      <c r="F31" s="104"/>
      <c r="G31" s="128"/>
    </row>
    <row r="32" spans="1:9">
      <c r="A32" s="161" t="s">
        <v>183</v>
      </c>
      <c r="B32" s="154" t="s">
        <v>200</v>
      </c>
      <c r="C32" s="127"/>
      <c r="D32" s="126"/>
      <c r="E32" s="125"/>
      <c r="F32" s="104"/>
      <c r="G32" s="104"/>
    </row>
    <row r="33" spans="1:7">
      <c r="A33" s="161"/>
      <c r="B33" s="114" t="s">
        <v>204</v>
      </c>
      <c r="C33" s="127"/>
      <c r="D33" s="126"/>
      <c r="E33" s="125"/>
      <c r="F33" s="104"/>
      <c r="G33" s="104"/>
    </row>
    <row r="34" spans="1:7">
      <c r="A34" s="161"/>
      <c r="B34" s="114" t="s">
        <v>205</v>
      </c>
      <c r="C34" s="127"/>
      <c r="D34" s="126"/>
      <c r="E34" s="125"/>
      <c r="F34" s="104"/>
      <c r="G34" s="104"/>
    </row>
    <row r="35" spans="1:7">
      <c r="A35" s="161"/>
      <c r="B35" s="114" t="s">
        <v>206</v>
      </c>
      <c r="C35" s="127"/>
      <c r="D35" s="126"/>
      <c r="E35" s="125"/>
      <c r="F35" s="104"/>
      <c r="G35" s="104"/>
    </row>
    <row r="36" spans="1:7">
      <c r="A36" s="161"/>
      <c r="B36" s="114" t="s">
        <v>206</v>
      </c>
      <c r="C36" s="127"/>
      <c r="D36" s="126"/>
      <c r="E36" s="125"/>
      <c r="F36" s="104"/>
      <c r="G36" s="104"/>
    </row>
    <row r="37" spans="1:7">
      <c r="A37" s="161"/>
      <c r="B37" s="114" t="s">
        <v>207</v>
      </c>
      <c r="C37" s="127"/>
      <c r="D37" s="126"/>
      <c r="E37" s="125"/>
      <c r="F37" s="104"/>
      <c r="G37" s="104"/>
    </row>
    <row r="38" spans="1:7">
      <c r="A38" s="161"/>
      <c r="B38" s="114" t="s">
        <v>213</v>
      </c>
      <c r="C38" s="127"/>
      <c r="D38" s="126"/>
      <c r="E38" s="125"/>
      <c r="F38" s="104"/>
      <c r="G38" s="104"/>
    </row>
    <row r="39" spans="1:7">
      <c r="A39" s="161"/>
      <c r="B39" s="114" t="s">
        <v>300</v>
      </c>
      <c r="C39" s="127"/>
      <c r="D39" s="126"/>
      <c r="E39" s="125"/>
      <c r="F39" s="104"/>
      <c r="G39" s="104"/>
    </row>
    <row r="40" spans="1:7">
      <c r="A40" s="161"/>
      <c r="B40" s="114" t="s">
        <v>299</v>
      </c>
      <c r="C40" s="127"/>
      <c r="D40" s="126"/>
      <c r="E40" s="125"/>
      <c r="F40" s="104"/>
      <c r="G40" s="104"/>
    </row>
    <row r="41" spans="1:7">
      <c r="A41" s="161"/>
      <c r="B41" s="114" t="s">
        <v>301</v>
      </c>
      <c r="C41" s="127"/>
      <c r="D41" s="126"/>
      <c r="E41" s="125"/>
      <c r="F41" s="104"/>
      <c r="G41" s="104"/>
    </row>
    <row r="42" spans="1:7">
      <c r="A42" s="161"/>
      <c r="B42" s="114"/>
      <c r="C42" s="127"/>
      <c r="D42" s="126"/>
      <c r="E42" s="125"/>
      <c r="F42" s="104"/>
      <c r="G42" s="104"/>
    </row>
    <row r="43" spans="1:7">
      <c r="A43" s="161" t="s">
        <v>182</v>
      </c>
      <c r="B43" s="156" t="s">
        <v>202</v>
      </c>
      <c r="C43" s="127"/>
      <c r="D43" s="126"/>
      <c r="E43" s="125"/>
      <c r="F43" s="104"/>
      <c r="G43" s="104"/>
    </row>
    <row r="44" spans="1:7">
      <c r="A44" s="161"/>
      <c r="B44" s="114" t="s">
        <v>302</v>
      </c>
      <c r="C44" s="127"/>
      <c r="D44" s="126"/>
      <c r="E44" s="125"/>
      <c r="F44" s="104"/>
      <c r="G44" s="104"/>
    </row>
    <row r="45" spans="1:7">
      <c r="A45" s="161"/>
      <c r="B45" s="282"/>
      <c r="C45" s="127"/>
      <c r="D45" s="126"/>
      <c r="E45" s="125"/>
      <c r="F45" s="104"/>
      <c r="G45" s="104"/>
    </row>
    <row r="46" spans="1:7">
      <c r="A46" s="161" t="s">
        <v>181</v>
      </c>
      <c r="B46" s="157" t="s">
        <v>201</v>
      </c>
      <c r="C46" s="108"/>
      <c r="D46" s="107"/>
      <c r="E46" s="106"/>
      <c r="F46" s="104"/>
      <c r="G46" s="104"/>
    </row>
    <row r="47" spans="1:7">
      <c r="A47" s="161"/>
      <c r="B47" s="114" t="s">
        <v>303</v>
      </c>
      <c r="C47" s="108"/>
      <c r="D47" s="107"/>
      <c r="E47" s="106"/>
      <c r="F47" s="104"/>
      <c r="G47" s="104"/>
    </row>
    <row r="48" spans="1:7">
      <c r="A48" s="161"/>
      <c r="B48" s="282"/>
      <c r="C48" s="108"/>
      <c r="D48" s="107"/>
      <c r="E48" s="106"/>
      <c r="F48" s="104"/>
      <c r="G48" s="104"/>
    </row>
    <row r="49" spans="1:7">
      <c r="A49" s="162" t="s">
        <v>180</v>
      </c>
      <c r="B49" s="124" t="s">
        <v>208</v>
      </c>
      <c r="C49" s="113"/>
      <c r="D49" s="112"/>
      <c r="E49" s="119"/>
      <c r="F49" s="104"/>
      <c r="G49" s="104"/>
    </row>
    <row r="50" spans="1:7">
      <c r="A50" s="161" t="s">
        <v>179</v>
      </c>
      <c r="B50" s="282" t="s">
        <v>209</v>
      </c>
      <c r="C50" s="113"/>
      <c r="D50" s="123"/>
      <c r="E50" s="122"/>
      <c r="F50" s="104"/>
      <c r="G50" s="104"/>
    </row>
    <row r="51" spans="1:7">
      <c r="A51" s="161"/>
      <c r="B51" s="118" t="s">
        <v>210</v>
      </c>
      <c r="C51" s="113"/>
      <c r="D51" s="123"/>
      <c r="E51" s="122"/>
      <c r="F51" s="104"/>
      <c r="G51" s="104"/>
    </row>
    <row r="52" spans="1:7">
      <c r="A52" s="161"/>
      <c r="B52" s="118" t="s">
        <v>211</v>
      </c>
      <c r="C52" s="113"/>
      <c r="D52" s="123"/>
      <c r="E52" s="122"/>
      <c r="F52" s="104"/>
      <c r="G52" s="104"/>
    </row>
    <row r="53" spans="1:7">
      <c r="A53" s="161"/>
      <c r="B53" s="118"/>
      <c r="C53" s="113"/>
      <c r="D53" s="123"/>
      <c r="E53" s="122"/>
      <c r="F53" s="104"/>
      <c r="G53" s="104"/>
    </row>
    <row r="54" spans="1:7">
      <c r="A54" s="162" t="s">
        <v>178</v>
      </c>
      <c r="B54" s="115" t="s">
        <v>212</v>
      </c>
      <c r="C54" s="116"/>
      <c r="D54" s="123"/>
      <c r="E54" s="122"/>
      <c r="F54" s="104"/>
      <c r="G54" s="104"/>
    </row>
    <row r="55" spans="1:7">
      <c r="A55" s="161" t="s">
        <v>177</v>
      </c>
      <c r="B55" s="160" t="s">
        <v>304</v>
      </c>
      <c r="C55" s="116"/>
      <c r="D55" s="123"/>
      <c r="E55" s="122"/>
      <c r="F55" s="104"/>
      <c r="G55" s="104"/>
    </row>
    <row r="56" spans="1:7">
      <c r="A56" s="161"/>
      <c r="B56" s="124"/>
      <c r="C56" s="116"/>
      <c r="D56" s="123"/>
      <c r="E56" s="122"/>
      <c r="F56" s="104"/>
      <c r="G56" s="104"/>
    </row>
    <row r="57" spans="1:7">
      <c r="A57" s="162" t="s">
        <v>175</v>
      </c>
      <c r="B57" s="115" t="s">
        <v>219</v>
      </c>
      <c r="C57" s="116"/>
      <c r="D57" s="123"/>
      <c r="E57" s="122"/>
      <c r="F57" s="104"/>
      <c r="G57" s="104"/>
    </row>
    <row r="58" spans="1:7" ht="12.75" customHeight="1">
      <c r="A58" s="161" t="s">
        <v>174</v>
      </c>
      <c r="B58" s="114" t="s">
        <v>305</v>
      </c>
      <c r="C58" s="102"/>
      <c r="D58" s="102"/>
      <c r="E58" s="102"/>
      <c r="F58" s="102"/>
      <c r="G58" s="121"/>
    </row>
    <row r="59" spans="1:7" ht="12.75" customHeight="1">
      <c r="A59" s="161"/>
      <c r="B59" s="114"/>
      <c r="C59" s="102"/>
      <c r="D59" s="102"/>
      <c r="E59" s="102"/>
      <c r="F59" s="102"/>
      <c r="G59" s="121"/>
    </row>
    <row r="60" spans="1:7" ht="12.75" customHeight="1">
      <c r="A60" s="162" t="s">
        <v>173</v>
      </c>
      <c r="B60" s="115" t="s">
        <v>229</v>
      </c>
      <c r="C60" s="102"/>
      <c r="D60" s="102"/>
      <c r="E60" s="102"/>
      <c r="F60" s="102"/>
      <c r="G60" s="121"/>
    </row>
    <row r="61" spans="1:7" ht="12.75" customHeight="1">
      <c r="A61" s="161"/>
      <c r="B61" s="114" t="s">
        <v>306</v>
      </c>
      <c r="C61" s="102"/>
      <c r="D61" s="102"/>
      <c r="E61" s="102"/>
      <c r="F61" s="102"/>
      <c r="G61" s="121"/>
    </row>
    <row r="62" spans="1:7">
      <c r="A62" s="161"/>
      <c r="B62" s="114"/>
      <c r="C62" s="107"/>
      <c r="D62" s="107"/>
      <c r="E62" s="106"/>
      <c r="F62" s="104"/>
      <c r="G62" s="105"/>
    </row>
    <row r="63" spans="1:7">
      <c r="A63" s="162" t="s">
        <v>172</v>
      </c>
      <c r="B63" s="115" t="s">
        <v>220</v>
      </c>
      <c r="C63" s="107"/>
      <c r="D63" s="107"/>
      <c r="E63" s="106"/>
      <c r="F63" s="104"/>
      <c r="G63" s="105"/>
    </row>
    <row r="64" spans="1:7" ht="25.5">
      <c r="A64" s="161" t="s">
        <v>171</v>
      </c>
      <c r="B64" s="114" t="s">
        <v>307</v>
      </c>
      <c r="C64" s="120"/>
      <c r="D64" s="112"/>
      <c r="E64" s="119"/>
      <c r="F64" s="104"/>
      <c r="G64" s="104"/>
    </row>
    <row r="65" spans="1:7">
      <c r="A65" s="161"/>
      <c r="B65" s="114"/>
      <c r="C65" s="120"/>
      <c r="D65" s="112"/>
      <c r="E65" s="119"/>
      <c r="F65" s="104"/>
      <c r="G65" s="104"/>
    </row>
    <row r="66" spans="1:7">
      <c r="A66" s="162" t="s">
        <v>170</v>
      </c>
      <c r="B66" s="124" t="s">
        <v>221</v>
      </c>
      <c r="C66" s="120"/>
      <c r="D66" s="112"/>
      <c r="E66" s="119"/>
      <c r="F66" s="104"/>
      <c r="G66" s="104"/>
    </row>
    <row r="67" spans="1:7">
      <c r="A67" s="161" t="s">
        <v>169</v>
      </c>
      <c r="B67" s="118" t="s">
        <v>168</v>
      </c>
      <c r="C67" s="116"/>
      <c r="D67" s="112"/>
      <c r="E67" s="111"/>
      <c r="F67" s="104"/>
      <c r="G67" s="104"/>
    </row>
    <row r="68" spans="1:7">
      <c r="A68" s="161"/>
      <c r="B68" s="118" t="s">
        <v>225</v>
      </c>
      <c r="C68" s="116"/>
      <c r="D68" s="112"/>
      <c r="E68" s="111"/>
      <c r="F68" s="104"/>
      <c r="G68" s="104"/>
    </row>
    <row r="69" spans="1:7">
      <c r="A69" s="161"/>
      <c r="B69" s="114"/>
      <c r="C69" s="116"/>
      <c r="D69" s="112"/>
      <c r="E69" s="111"/>
      <c r="F69" s="104"/>
      <c r="G69" s="104"/>
    </row>
    <row r="70" spans="1:7">
      <c r="A70" s="161" t="s">
        <v>167</v>
      </c>
      <c r="B70" s="114" t="s">
        <v>222</v>
      </c>
      <c r="C70" s="116"/>
      <c r="D70" s="112"/>
      <c r="E70" s="111"/>
      <c r="F70" s="104"/>
      <c r="G70" s="104"/>
    </row>
    <row r="71" spans="1:7">
      <c r="A71" s="103"/>
      <c r="B71" s="114" t="s">
        <v>224</v>
      </c>
      <c r="C71" s="102"/>
      <c r="D71" s="102"/>
      <c r="E71" s="102"/>
      <c r="F71" s="102"/>
      <c r="G71" s="101"/>
    </row>
    <row r="72" spans="1:7">
      <c r="A72" s="161"/>
      <c r="B72" s="114"/>
      <c r="C72" s="107"/>
      <c r="D72" s="107"/>
      <c r="E72" s="106"/>
      <c r="F72" s="104"/>
      <c r="G72" s="104"/>
    </row>
    <row r="73" spans="1:7">
      <c r="A73" s="161" t="s">
        <v>165</v>
      </c>
      <c r="B73" s="114" t="s">
        <v>223</v>
      </c>
      <c r="C73" s="107"/>
      <c r="D73" s="107"/>
      <c r="E73" s="106"/>
      <c r="F73" s="104"/>
      <c r="G73" s="104"/>
    </row>
    <row r="74" spans="1:7">
      <c r="A74" s="161"/>
      <c r="B74" s="114" t="s">
        <v>226</v>
      </c>
      <c r="C74" s="116"/>
      <c r="D74" s="112"/>
      <c r="E74" s="119"/>
      <c r="F74" s="104"/>
      <c r="G74" s="104"/>
    </row>
    <row r="75" spans="1:7">
      <c r="A75" s="161"/>
      <c r="B75" s="114"/>
      <c r="C75" s="116"/>
      <c r="D75" s="112"/>
      <c r="E75" s="119"/>
      <c r="F75" s="104"/>
      <c r="G75" s="104"/>
    </row>
    <row r="76" spans="1:7">
      <c r="A76" s="161" t="s">
        <v>230</v>
      </c>
      <c r="B76" s="114" t="s">
        <v>227</v>
      </c>
      <c r="C76" s="116"/>
      <c r="D76" s="112"/>
      <c r="E76" s="119"/>
      <c r="F76" s="104"/>
      <c r="G76" s="104"/>
    </row>
    <row r="77" spans="1:7">
      <c r="A77" s="161"/>
      <c r="B77" s="118" t="s">
        <v>228</v>
      </c>
      <c r="C77" s="116"/>
      <c r="D77" s="112"/>
      <c r="E77" s="119"/>
      <c r="F77" s="104"/>
      <c r="G77" s="104"/>
    </row>
    <row r="78" spans="1:7">
      <c r="A78" s="161"/>
      <c r="B78" s="117"/>
      <c r="C78" s="116"/>
      <c r="D78" s="112"/>
      <c r="E78" s="119"/>
      <c r="F78" s="104"/>
      <c r="G78" s="104"/>
    </row>
    <row r="79" spans="1:7">
      <c r="A79" s="162" t="s">
        <v>164</v>
      </c>
      <c r="B79" s="114" t="s">
        <v>239</v>
      </c>
      <c r="C79" s="108"/>
      <c r="D79" s="107"/>
      <c r="E79" s="106"/>
      <c r="F79" s="104"/>
      <c r="G79" s="104"/>
    </row>
    <row r="80" spans="1:7">
      <c r="A80" s="161" t="s">
        <v>163</v>
      </c>
      <c r="B80" s="114" t="s">
        <v>231</v>
      </c>
      <c r="C80" s="102"/>
      <c r="D80" s="102"/>
      <c r="E80" s="102"/>
      <c r="F80" s="102"/>
      <c r="G80" s="101"/>
    </row>
    <row r="81" spans="1:7">
      <c r="A81" s="103"/>
      <c r="B81" s="114"/>
      <c r="C81" s="102"/>
      <c r="D81" s="102"/>
      <c r="E81" s="102"/>
      <c r="F81" s="102"/>
      <c r="G81" s="101"/>
    </row>
    <row r="82" spans="1:7">
      <c r="A82" s="161" t="s">
        <v>162</v>
      </c>
      <c r="B82" s="114" t="s">
        <v>232</v>
      </c>
      <c r="C82" s="102"/>
      <c r="D82" s="102"/>
      <c r="E82" s="102"/>
      <c r="F82" s="102"/>
      <c r="G82" s="101"/>
    </row>
    <row r="83" spans="1:7">
      <c r="A83" s="103"/>
      <c r="B83" s="114" t="s">
        <v>235</v>
      </c>
      <c r="C83" s="102"/>
      <c r="D83" s="102"/>
      <c r="E83" s="102"/>
      <c r="F83" s="102"/>
      <c r="G83" s="101"/>
    </row>
    <row r="84" spans="1:7">
      <c r="A84" s="103"/>
      <c r="B84" s="114"/>
      <c r="C84" s="102"/>
      <c r="D84" s="102"/>
      <c r="E84" s="102"/>
      <c r="F84" s="102"/>
      <c r="G84" s="101"/>
    </row>
    <row r="85" spans="1:7">
      <c r="A85" s="161" t="s">
        <v>233</v>
      </c>
      <c r="B85" s="163" t="s">
        <v>234</v>
      </c>
      <c r="C85" s="102"/>
      <c r="D85" s="102"/>
      <c r="E85" s="102"/>
      <c r="F85" s="102"/>
      <c r="G85" s="101"/>
    </row>
    <row r="86" spans="1:7">
      <c r="A86" s="162"/>
      <c r="B86" s="114" t="s">
        <v>235</v>
      </c>
      <c r="C86" s="108"/>
      <c r="D86" s="107"/>
      <c r="E86" s="106"/>
      <c r="F86" s="104"/>
      <c r="G86" s="104"/>
    </row>
    <row r="87" spans="1:7">
      <c r="A87" s="161"/>
      <c r="B87" s="114"/>
      <c r="C87" s="108"/>
      <c r="D87" s="107"/>
      <c r="E87" s="106"/>
      <c r="F87" s="104"/>
      <c r="G87" s="104"/>
    </row>
    <row r="88" spans="1:7">
      <c r="A88" s="279" t="s">
        <v>161</v>
      </c>
      <c r="B88" s="114" t="s">
        <v>176</v>
      </c>
      <c r="C88" s="108"/>
      <c r="D88" s="107"/>
      <c r="E88" s="106"/>
      <c r="F88" s="104"/>
      <c r="G88" s="104"/>
    </row>
    <row r="89" spans="1:7">
      <c r="A89" s="283" t="s">
        <v>160</v>
      </c>
      <c r="B89" s="114" t="s">
        <v>241</v>
      </c>
      <c r="C89" s="108"/>
      <c r="D89" s="107"/>
      <c r="E89" s="106"/>
      <c r="F89" s="104"/>
      <c r="G89" s="104"/>
    </row>
    <row r="90" spans="1:7">
      <c r="A90" s="283"/>
      <c r="B90" s="114" t="s">
        <v>242</v>
      </c>
      <c r="C90" s="108"/>
      <c r="D90" s="107"/>
      <c r="E90" s="106"/>
      <c r="F90" s="104"/>
      <c r="G90" s="104"/>
    </row>
    <row r="91" spans="1:7">
      <c r="A91" s="283" t="s">
        <v>240</v>
      </c>
      <c r="B91" s="114" t="s">
        <v>232</v>
      </c>
      <c r="C91" s="108"/>
      <c r="D91" s="107"/>
      <c r="E91" s="106"/>
      <c r="F91" s="104"/>
      <c r="G91" s="104"/>
    </row>
    <row r="92" spans="1:7">
      <c r="A92" s="278"/>
      <c r="B92" s="114" t="s">
        <v>243</v>
      </c>
      <c r="C92" s="108"/>
      <c r="D92" s="107"/>
      <c r="E92" s="106"/>
      <c r="F92" s="104"/>
      <c r="G92" s="104"/>
    </row>
    <row r="93" spans="1:7">
      <c r="A93" s="278"/>
      <c r="B93" s="103"/>
      <c r="C93" s="108"/>
      <c r="D93" s="107"/>
      <c r="E93" s="106"/>
      <c r="F93" s="104"/>
      <c r="G93" s="104"/>
    </row>
    <row r="94" spans="1:7">
      <c r="A94" s="162" t="s">
        <v>245</v>
      </c>
      <c r="B94" s="117" t="s">
        <v>244</v>
      </c>
      <c r="C94" s="108"/>
      <c r="D94" s="107"/>
      <c r="E94" s="106"/>
      <c r="F94" s="104"/>
      <c r="G94" s="104"/>
    </row>
    <row r="95" spans="1:7">
      <c r="A95" s="161" t="s">
        <v>246</v>
      </c>
      <c r="B95" s="160" t="s">
        <v>249</v>
      </c>
      <c r="C95" s="108"/>
      <c r="D95" s="107"/>
      <c r="E95" s="106"/>
      <c r="F95" s="104"/>
      <c r="G95" s="104"/>
    </row>
    <row r="96" spans="1:7">
      <c r="A96" s="161"/>
      <c r="B96" s="160"/>
      <c r="C96" s="102"/>
      <c r="D96" s="102"/>
      <c r="E96" s="102"/>
      <c r="F96" s="102"/>
      <c r="G96" s="101"/>
    </row>
    <row r="97" spans="1:7">
      <c r="A97" s="161" t="s">
        <v>247</v>
      </c>
      <c r="B97" s="118" t="s">
        <v>290</v>
      </c>
      <c r="C97" s="102"/>
      <c r="D97" s="102"/>
      <c r="E97" s="102"/>
      <c r="F97" s="102"/>
      <c r="G97" s="101"/>
    </row>
    <row r="98" spans="1:7">
      <c r="A98" s="161"/>
      <c r="B98" s="118"/>
      <c r="C98" s="108"/>
      <c r="D98" s="107"/>
      <c r="E98" s="106"/>
      <c r="F98" s="104"/>
      <c r="G98" s="104"/>
    </row>
    <row r="99" spans="1:7">
      <c r="A99" s="283" t="s">
        <v>248</v>
      </c>
      <c r="B99" s="154" t="s">
        <v>291</v>
      </c>
      <c r="C99" s="113"/>
      <c r="D99" s="112"/>
      <c r="E99" s="111"/>
      <c r="F99" s="104"/>
      <c r="G99" s="104"/>
    </row>
    <row r="100" spans="1:7">
      <c r="A100" s="161"/>
      <c r="B100" s="103"/>
      <c r="C100" s="113"/>
      <c r="D100" s="112"/>
      <c r="E100" s="111"/>
      <c r="F100" s="104"/>
      <c r="G100" s="104"/>
    </row>
    <row r="101" spans="1:7">
      <c r="A101" s="161"/>
      <c r="B101" s="114"/>
      <c r="C101" s="113"/>
      <c r="D101" s="112"/>
      <c r="E101" s="111"/>
      <c r="F101" s="104"/>
      <c r="G101" s="104"/>
    </row>
    <row r="102" spans="1:7">
      <c r="A102" s="162" t="s">
        <v>250</v>
      </c>
      <c r="B102" s="280" t="s">
        <v>166</v>
      </c>
      <c r="C102" s="113"/>
      <c r="D102" s="112"/>
      <c r="E102" s="111"/>
      <c r="F102" s="104"/>
      <c r="G102" s="104"/>
    </row>
    <row r="103" spans="1:7">
      <c r="A103" s="161" t="s">
        <v>251</v>
      </c>
      <c r="B103" s="160" t="s">
        <v>257</v>
      </c>
      <c r="C103" s="102"/>
      <c r="D103" s="102"/>
      <c r="E103" s="102"/>
      <c r="F103" s="102"/>
      <c r="G103" s="101"/>
    </row>
    <row r="104" spans="1:7">
      <c r="A104" s="278"/>
      <c r="B104" s="118"/>
      <c r="C104" s="108"/>
      <c r="D104" s="107"/>
      <c r="E104" s="106"/>
      <c r="F104" s="104"/>
      <c r="G104" s="104"/>
    </row>
    <row r="105" spans="1:7">
      <c r="A105" s="161" t="s">
        <v>252</v>
      </c>
      <c r="B105" s="114" t="s">
        <v>258</v>
      </c>
      <c r="C105" s="102"/>
      <c r="D105" s="102"/>
      <c r="E105" s="102"/>
      <c r="F105" s="102"/>
      <c r="G105" s="101"/>
    </row>
    <row r="106" spans="1:7">
      <c r="A106" s="162"/>
      <c r="B106" s="114" t="s">
        <v>314</v>
      </c>
      <c r="C106" s="108"/>
      <c r="D106" s="107"/>
      <c r="E106" s="106"/>
      <c r="F106" s="104"/>
      <c r="G106" s="104"/>
    </row>
    <row r="107" spans="1:7" hidden="1">
      <c r="A107" s="162"/>
      <c r="B107" s="117"/>
      <c r="C107" s="108"/>
      <c r="D107" s="107"/>
      <c r="E107" s="106"/>
      <c r="F107" s="104"/>
      <c r="G107" s="104"/>
    </row>
    <row r="108" spans="1:7" hidden="1">
      <c r="A108" s="162"/>
      <c r="B108" s="118"/>
      <c r="C108" s="108"/>
      <c r="D108" s="107"/>
      <c r="E108" s="106"/>
      <c r="F108" s="104"/>
      <c r="G108" s="104"/>
    </row>
    <row r="109" spans="1:7" hidden="1">
      <c r="A109" s="162"/>
      <c r="B109" s="160"/>
      <c r="C109" s="108"/>
      <c r="D109" s="107"/>
      <c r="E109" s="106"/>
      <c r="F109" s="104"/>
      <c r="G109" s="104"/>
    </row>
    <row r="110" spans="1:7">
      <c r="A110" s="162"/>
      <c r="B110" s="114"/>
      <c r="C110" s="108"/>
      <c r="D110" s="107"/>
      <c r="E110" s="106"/>
      <c r="F110" s="104"/>
      <c r="G110" s="104"/>
    </row>
    <row r="111" spans="1:7">
      <c r="A111" s="161" t="s">
        <v>256</v>
      </c>
      <c r="B111" s="160" t="s">
        <v>259</v>
      </c>
      <c r="C111" s="108"/>
      <c r="D111" s="107"/>
      <c r="E111" s="106"/>
      <c r="F111" s="104"/>
      <c r="G111" s="104"/>
    </row>
    <row r="112" spans="1:7">
      <c r="A112" s="162"/>
      <c r="B112" s="160" t="s">
        <v>260</v>
      </c>
      <c r="C112" s="108"/>
      <c r="D112" s="107"/>
      <c r="E112" s="106"/>
      <c r="F112" s="104"/>
      <c r="G112" s="104"/>
    </row>
    <row r="113" spans="1:7">
      <c r="A113" s="162"/>
      <c r="B113" s="114" t="s">
        <v>261</v>
      </c>
      <c r="C113" s="108"/>
      <c r="D113" s="107"/>
      <c r="E113" s="106"/>
      <c r="F113" s="104"/>
      <c r="G113" s="104"/>
    </row>
    <row r="114" spans="1:7">
      <c r="A114" s="161"/>
      <c r="B114" s="118" t="s">
        <v>262</v>
      </c>
      <c r="C114" s="108"/>
      <c r="D114" s="107"/>
      <c r="E114" s="106"/>
      <c r="F114" s="104"/>
      <c r="G114" s="104"/>
    </row>
    <row r="115" spans="1:7">
      <c r="A115" s="284"/>
      <c r="B115" s="118" t="s">
        <v>263</v>
      </c>
      <c r="C115" s="108"/>
      <c r="D115" s="107"/>
      <c r="E115" s="106"/>
      <c r="F115" s="104"/>
      <c r="G115" s="104"/>
    </row>
    <row r="116" spans="1:7">
      <c r="A116" s="161"/>
      <c r="B116" s="118"/>
      <c r="C116" s="108"/>
      <c r="D116" s="107"/>
      <c r="E116" s="106"/>
      <c r="F116" s="104"/>
      <c r="G116" s="104"/>
    </row>
    <row r="117" spans="1:7">
      <c r="A117" s="162" t="s">
        <v>264</v>
      </c>
      <c r="B117" s="117" t="s">
        <v>265</v>
      </c>
      <c r="C117" s="108"/>
      <c r="D117" s="107"/>
      <c r="E117" s="106"/>
      <c r="F117" s="104"/>
      <c r="G117" s="104"/>
    </row>
    <row r="118" spans="1:7">
      <c r="A118" s="161" t="s">
        <v>154</v>
      </c>
      <c r="B118" s="118" t="s">
        <v>266</v>
      </c>
      <c r="C118" s="108"/>
      <c r="D118" s="107"/>
      <c r="E118" s="106"/>
      <c r="F118" s="104"/>
      <c r="G118" s="104"/>
    </row>
    <row r="119" spans="1:7">
      <c r="A119" s="284"/>
      <c r="B119" s="118" t="s">
        <v>267</v>
      </c>
      <c r="C119" s="108"/>
      <c r="D119" s="107"/>
      <c r="E119" s="106"/>
      <c r="F119" s="104"/>
      <c r="G119" s="104"/>
    </row>
    <row r="120" spans="1:7">
      <c r="A120" s="161"/>
      <c r="B120" s="285"/>
      <c r="C120" s="108"/>
      <c r="D120" s="107"/>
      <c r="E120" s="106"/>
      <c r="F120" s="104"/>
      <c r="G120" s="104"/>
    </row>
    <row r="121" spans="1:7">
      <c r="A121" s="162" t="s">
        <v>268</v>
      </c>
      <c r="B121" s="117" t="s">
        <v>269</v>
      </c>
      <c r="C121" s="108"/>
      <c r="D121" s="107"/>
      <c r="E121" s="106"/>
      <c r="F121" s="104"/>
      <c r="G121" s="104"/>
    </row>
    <row r="122" spans="1:7">
      <c r="A122" s="161" t="s">
        <v>270</v>
      </c>
      <c r="B122" s="118" t="s">
        <v>271</v>
      </c>
      <c r="C122" s="108"/>
      <c r="D122" s="107"/>
      <c r="E122" s="106"/>
      <c r="F122" s="104"/>
      <c r="G122" s="104"/>
    </row>
    <row r="123" spans="1:7">
      <c r="A123" s="162"/>
      <c r="B123" s="285" t="s">
        <v>292</v>
      </c>
      <c r="C123" s="108"/>
      <c r="D123" s="107"/>
      <c r="E123" s="106"/>
      <c r="F123" s="104"/>
      <c r="G123" s="104"/>
    </row>
    <row r="124" spans="1:7">
      <c r="A124" s="161"/>
      <c r="B124" s="285"/>
      <c r="C124" s="108"/>
      <c r="D124" s="107"/>
      <c r="E124" s="106"/>
      <c r="F124" s="104"/>
      <c r="G124" s="104"/>
    </row>
    <row r="125" spans="1:7">
      <c r="A125" s="283" t="s">
        <v>272</v>
      </c>
      <c r="B125" s="118" t="s">
        <v>273</v>
      </c>
      <c r="C125" s="108"/>
      <c r="D125" s="107"/>
      <c r="E125" s="106"/>
      <c r="F125" s="104"/>
      <c r="G125" s="104"/>
    </row>
    <row r="126" spans="1:7">
      <c r="A126" s="161"/>
      <c r="B126" s="285" t="s">
        <v>292</v>
      </c>
      <c r="C126" s="108"/>
      <c r="D126" s="107"/>
      <c r="E126" s="106"/>
      <c r="F126" s="104"/>
      <c r="G126" s="104"/>
    </row>
    <row r="127" spans="1:7">
      <c r="A127" s="162"/>
      <c r="B127" s="118"/>
      <c r="C127" s="102"/>
      <c r="D127" s="102"/>
      <c r="E127" s="102"/>
      <c r="F127" s="102"/>
      <c r="G127" s="101"/>
    </row>
    <row r="128" spans="1:7">
      <c r="A128" s="161" t="s">
        <v>281</v>
      </c>
      <c r="B128" s="118" t="s">
        <v>282</v>
      </c>
      <c r="C128" s="108"/>
      <c r="D128" s="107"/>
      <c r="E128" s="106"/>
      <c r="F128" s="104"/>
      <c r="G128" s="104"/>
    </row>
    <row r="129" spans="1:7">
      <c r="A129" s="161"/>
      <c r="B129" s="118" t="s">
        <v>293</v>
      </c>
      <c r="C129" s="108"/>
      <c r="D129" s="107"/>
      <c r="E129" s="106"/>
      <c r="F129" s="104"/>
      <c r="G129" s="104"/>
    </row>
    <row r="130" spans="1:7">
      <c r="A130" s="161"/>
      <c r="B130" s="118"/>
      <c r="C130" s="108"/>
      <c r="D130" s="107"/>
      <c r="E130" s="106"/>
      <c r="F130" s="104"/>
      <c r="G130" s="104"/>
    </row>
    <row r="131" spans="1:7">
      <c r="A131" s="161" t="s">
        <v>283</v>
      </c>
      <c r="B131" s="118" t="s">
        <v>312</v>
      </c>
      <c r="C131" s="108"/>
      <c r="D131" s="107"/>
      <c r="E131" s="106"/>
      <c r="F131" s="104"/>
      <c r="G131" s="104"/>
    </row>
    <row r="132" spans="1:7">
      <c r="A132" s="161"/>
      <c r="B132" s="118" t="s">
        <v>313</v>
      </c>
      <c r="C132" s="108"/>
      <c r="D132" s="107"/>
      <c r="E132" s="106"/>
      <c r="F132" s="104"/>
      <c r="G132" s="104"/>
    </row>
    <row r="133" spans="1:7">
      <c r="A133" s="278"/>
      <c r="B133" s="118"/>
      <c r="C133" s="108"/>
      <c r="D133" s="107"/>
      <c r="E133" s="106"/>
      <c r="F133" s="104"/>
      <c r="G133" s="104"/>
    </row>
    <row r="134" spans="1:7">
      <c r="A134" s="283" t="s">
        <v>311</v>
      </c>
      <c r="B134" s="118" t="s">
        <v>284</v>
      </c>
      <c r="C134" s="108"/>
      <c r="D134" s="107"/>
      <c r="E134" s="106"/>
      <c r="F134" s="104"/>
      <c r="G134" s="104"/>
    </row>
    <row r="135" spans="1:7">
      <c r="A135" s="161"/>
      <c r="B135" s="118" t="s">
        <v>285</v>
      </c>
      <c r="C135" s="108"/>
      <c r="D135" s="107"/>
      <c r="E135" s="106"/>
      <c r="F135" s="104"/>
      <c r="G135" s="104"/>
    </row>
    <row r="136" spans="1:7">
      <c r="A136" s="161"/>
      <c r="B136" s="117"/>
      <c r="C136" s="108"/>
      <c r="D136" s="107"/>
      <c r="E136" s="106"/>
      <c r="F136" s="104"/>
      <c r="G136" s="104"/>
    </row>
    <row r="137" spans="1:7" ht="13.5" thickBot="1">
      <c r="A137" s="286"/>
      <c r="B137" s="287"/>
      <c r="C137" s="108"/>
      <c r="D137" s="107"/>
      <c r="E137" s="106"/>
      <c r="F137" s="104"/>
      <c r="G137" s="104"/>
    </row>
    <row r="138" spans="1:7">
      <c r="A138" s="342"/>
      <c r="B138" s="338"/>
      <c r="C138" s="108"/>
      <c r="D138" s="107"/>
      <c r="E138" s="106"/>
      <c r="F138" s="104"/>
      <c r="G138" s="104"/>
    </row>
    <row r="139" spans="1:7">
      <c r="A139" s="345" t="s">
        <v>315</v>
      </c>
      <c r="B139" s="345"/>
      <c r="C139" s="108"/>
      <c r="D139" s="107"/>
      <c r="E139" s="106"/>
      <c r="F139" s="104"/>
      <c r="G139" s="104"/>
    </row>
    <row r="140" spans="1:7">
      <c r="A140" s="345"/>
      <c r="B140" s="345"/>
      <c r="C140" s="108"/>
      <c r="D140" s="107"/>
      <c r="E140" s="106"/>
      <c r="F140" s="104"/>
      <c r="G140" s="104"/>
    </row>
    <row r="141" spans="1:7">
      <c r="A141" s="345"/>
      <c r="B141" s="345"/>
      <c r="C141" s="341"/>
      <c r="D141" s="102"/>
      <c r="E141" s="102"/>
      <c r="F141" s="102"/>
      <c r="G141" s="101"/>
    </row>
    <row r="142" spans="1:7">
      <c r="A142" s="345"/>
      <c r="B142" s="345"/>
      <c r="C142" s="341"/>
      <c r="D142" s="107"/>
      <c r="E142" s="106"/>
      <c r="F142" s="105"/>
      <c r="G142" s="104"/>
    </row>
    <row r="143" spans="1:7">
      <c r="A143" s="345"/>
      <c r="B143" s="345"/>
      <c r="D143" s="102"/>
      <c r="E143" s="102"/>
      <c r="F143" s="102"/>
      <c r="G143" s="101"/>
    </row>
    <row r="144" spans="1:7">
      <c r="A144" s="343"/>
      <c r="B144" s="344"/>
      <c r="D144" s="100"/>
      <c r="E144" s="100"/>
      <c r="F144" s="100"/>
      <c r="G144" s="100"/>
    </row>
    <row r="145" spans="1:2">
      <c r="A145" s="341"/>
      <c r="B145" s="97"/>
    </row>
    <row r="146" spans="1:2">
      <c r="A146" s="341"/>
      <c r="B146" s="97"/>
    </row>
    <row r="147" spans="1:2">
      <c r="A147" s="341"/>
      <c r="B147" s="97"/>
    </row>
    <row r="148" spans="1:2">
      <c r="A148" s="341"/>
      <c r="B148" s="97"/>
    </row>
    <row r="149" spans="1:2">
      <c r="A149" s="341"/>
      <c r="B149" s="97"/>
    </row>
    <row r="150" spans="1:2">
      <c r="A150" s="339"/>
    </row>
    <row r="151" spans="1:2">
      <c r="A151" s="339"/>
    </row>
    <row r="152" spans="1:2">
      <c r="A152" s="339"/>
    </row>
    <row r="153" spans="1:2">
      <c r="A153" s="339"/>
    </row>
    <row r="154" spans="1:2">
      <c r="A154" s="339"/>
    </row>
    <row r="155" spans="1:2">
      <c r="A155" s="339"/>
    </row>
    <row r="156" spans="1:2">
      <c r="A156" s="339"/>
    </row>
    <row r="157" spans="1:2">
      <c r="A157" s="339"/>
    </row>
    <row r="158" spans="1:2">
      <c r="A158" s="339"/>
    </row>
    <row r="159" spans="1:2">
      <c r="A159" s="339"/>
    </row>
    <row r="160" spans="1:2">
      <c r="A160" s="339"/>
    </row>
    <row r="161" spans="1:1">
      <c r="A161" s="339"/>
    </row>
    <row r="162" spans="1:1">
      <c r="A162" s="339"/>
    </row>
    <row r="163" spans="1:1">
      <c r="A163" s="339"/>
    </row>
    <row r="164" spans="1:1">
      <c r="A164" s="339"/>
    </row>
    <row r="165" spans="1:1">
      <c r="A165" s="339"/>
    </row>
    <row r="166" spans="1:1">
      <c r="A166" s="339"/>
    </row>
    <row r="167" spans="1:1">
      <c r="A167" s="339"/>
    </row>
    <row r="168" spans="1:1">
      <c r="A168" s="339"/>
    </row>
    <row r="169" spans="1:1">
      <c r="A169" s="339"/>
    </row>
    <row r="170" spans="1:1">
      <c r="A170" s="339"/>
    </row>
    <row r="171" spans="1:1">
      <c r="A171" s="339"/>
    </row>
    <row r="172" spans="1:1">
      <c r="A172" s="339"/>
    </row>
    <row r="173" spans="1:1">
      <c r="A173" s="339"/>
    </row>
    <row r="174" spans="1:1">
      <c r="A174" s="339"/>
    </row>
    <row r="175" spans="1:1">
      <c r="A175" s="339"/>
    </row>
    <row r="176" spans="1:1">
      <c r="A176" s="339"/>
    </row>
    <row r="177" spans="1:1">
      <c r="A177" s="339"/>
    </row>
    <row r="178" spans="1:1">
      <c r="A178" s="339"/>
    </row>
    <row r="179" spans="1:1">
      <c r="A179" s="339"/>
    </row>
    <row r="180" spans="1:1">
      <c r="A180" s="339"/>
    </row>
    <row r="181" spans="1:1">
      <c r="A181" s="339"/>
    </row>
    <row r="182" spans="1:1">
      <c r="A182" s="339"/>
    </row>
    <row r="183" spans="1:1">
      <c r="A183" s="339"/>
    </row>
    <row r="184" spans="1:1">
      <c r="A184" s="339"/>
    </row>
    <row r="185" spans="1:1">
      <c r="A185" s="339"/>
    </row>
    <row r="186" spans="1:1">
      <c r="A186" s="339"/>
    </row>
    <row r="187" spans="1:1">
      <c r="A187" s="339"/>
    </row>
    <row r="188" spans="1:1">
      <c r="A188" s="339"/>
    </row>
    <row r="189" spans="1:1">
      <c r="A189" s="339"/>
    </row>
    <row r="190" spans="1:1">
      <c r="A190" s="339"/>
    </row>
    <row r="191" spans="1:1">
      <c r="A191" s="339"/>
    </row>
    <row r="192" spans="1:1">
      <c r="A192" s="339"/>
    </row>
    <row r="193" spans="1:1">
      <c r="A193" s="339"/>
    </row>
    <row r="194" spans="1:1">
      <c r="A194" s="339"/>
    </row>
    <row r="195" spans="1:1">
      <c r="A195" s="339"/>
    </row>
    <row r="196" spans="1:1">
      <c r="A196" s="339"/>
    </row>
    <row r="197" spans="1:1">
      <c r="A197" s="339"/>
    </row>
    <row r="198" spans="1:1">
      <c r="A198" s="339"/>
    </row>
    <row r="199" spans="1:1">
      <c r="A199" s="339"/>
    </row>
    <row r="200" spans="1:1">
      <c r="A200" s="339"/>
    </row>
    <row r="201" spans="1:1">
      <c r="A201" s="339"/>
    </row>
    <row r="202" spans="1:1">
      <c r="A202" s="339"/>
    </row>
    <row r="203" spans="1:1">
      <c r="A203" s="339"/>
    </row>
    <row r="204" spans="1:1">
      <c r="A204" s="339"/>
    </row>
    <row r="205" spans="1:1">
      <c r="A205" s="339"/>
    </row>
    <row r="206" spans="1:1">
      <c r="A206" s="339"/>
    </row>
    <row r="207" spans="1:1">
      <c r="A207" s="339"/>
    </row>
    <row r="208" spans="1:1">
      <c r="A208" s="339"/>
    </row>
    <row r="209" spans="1:1">
      <c r="A209" s="339"/>
    </row>
    <row r="210" spans="1:1">
      <c r="A210" s="339"/>
    </row>
    <row r="211" spans="1:1">
      <c r="A211" s="339"/>
    </row>
    <row r="212" spans="1:1">
      <c r="A212" s="339"/>
    </row>
    <row r="213" spans="1:1">
      <c r="A213" s="339"/>
    </row>
    <row r="214" spans="1:1">
      <c r="A214" s="339"/>
    </row>
    <row r="215" spans="1:1">
      <c r="A215" s="339"/>
    </row>
    <row r="216" spans="1:1">
      <c r="A216" s="339"/>
    </row>
    <row r="217" spans="1:1">
      <c r="A217" s="339"/>
    </row>
    <row r="218" spans="1:1">
      <c r="A218" s="339"/>
    </row>
    <row r="219" spans="1:1">
      <c r="A219" s="339"/>
    </row>
    <row r="220" spans="1:1">
      <c r="A220" s="339"/>
    </row>
    <row r="221" spans="1:1">
      <c r="A221" s="339"/>
    </row>
    <row r="222" spans="1:1">
      <c r="A222" s="339"/>
    </row>
    <row r="223" spans="1:1">
      <c r="A223" s="339"/>
    </row>
    <row r="224" spans="1:1">
      <c r="A224" s="339"/>
    </row>
    <row r="225" spans="1:1">
      <c r="A225" s="339"/>
    </row>
    <row r="226" spans="1:1">
      <c r="A226" s="339"/>
    </row>
    <row r="227" spans="1:1">
      <c r="A227" s="339"/>
    </row>
    <row r="228" spans="1:1">
      <c r="A228" s="339"/>
    </row>
    <row r="229" spans="1:1">
      <c r="A229" s="339"/>
    </row>
    <row r="230" spans="1:1">
      <c r="A230" s="339"/>
    </row>
    <row r="231" spans="1:1">
      <c r="A231" s="339"/>
    </row>
    <row r="232" spans="1:1">
      <c r="A232" s="339"/>
    </row>
    <row r="233" spans="1:1">
      <c r="A233" s="339"/>
    </row>
    <row r="234" spans="1:1">
      <c r="A234" s="339"/>
    </row>
    <row r="235" spans="1:1">
      <c r="A235" s="339"/>
    </row>
    <row r="236" spans="1:1">
      <c r="A236" s="339"/>
    </row>
    <row r="237" spans="1:1">
      <c r="A237" s="339"/>
    </row>
    <row r="238" spans="1:1">
      <c r="A238" s="339"/>
    </row>
    <row r="239" spans="1:1">
      <c r="A239" s="339"/>
    </row>
    <row r="240" spans="1:1">
      <c r="A240" s="339"/>
    </row>
    <row r="241" spans="1:1">
      <c r="A241" s="339"/>
    </row>
    <row r="242" spans="1:1">
      <c r="A242" s="339"/>
    </row>
    <row r="243" spans="1:1">
      <c r="A243" s="339"/>
    </row>
    <row r="244" spans="1:1">
      <c r="A244" s="339"/>
    </row>
    <row r="245" spans="1:1">
      <c r="A245" s="339"/>
    </row>
    <row r="246" spans="1:1">
      <c r="A246" s="339"/>
    </row>
    <row r="247" spans="1:1">
      <c r="A247" s="339"/>
    </row>
    <row r="248" spans="1:1">
      <c r="A248" s="339"/>
    </row>
    <row r="249" spans="1:1">
      <c r="A249" s="339"/>
    </row>
    <row r="250" spans="1:1">
      <c r="A250" s="339"/>
    </row>
    <row r="251" spans="1:1">
      <c r="A251" s="339"/>
    </row>
    <row r="252" spans="1:1">
      <c r="A252" s="339"/>
    </row>
    <row r="253" spans="1:1">
      <c r="A253" s="339"/>
    </row>
    <row r="254" spans="1:1">
      <c r="A254" s="339"/>
    </row>
    <row r="255" spans="1:1">
      <c r="A255" s="339"/>
    </row>
    <row r="256" spans="1:1">
      <c r="A256" s="339"/>
    </row>
    <row r="257" spans="1:1">
      <c r="A257" s="339"/>
    </row>
    <row r="258" spans="1:1">
      <c r="A258" s="339"/>
    </row>
    <row r="259" spans="1:1">
      <c r="A259" s="339"/>
    </row>
    <row r="260" spans="1:1">
      <c r="A260" s="339"/>
    </row>
    <row r="261" spans="1:1">
      <c r="A261" s="339"/>
    </row>
    <row r="262" spans="1:1">
      <c r="A262" s="339"/>
    </row>
    <row r="263" spans="1:1">
      <c r="A263" s="339"/>
    </row>
    <row r="264" spans="1:1">
      <c r="A264" s="339"/>
    </row>
    <row r="265" spans="1:1">
      <c r="A265" s="339"/>
    </row>
    <row r="266" spans="1:1">
      <c r="A266" s="339"/>
    </row>
    <row r="267" spans="1:1">
      <c r="A267" s="339"/>
    </row>
    <row r="268" spans="1:1">
      <c r="A268" s="339"/>
    </row>
    <row r="269" spans="1:1">
      <c r="A269" s="339"/>
    </row>
    <row r="270" spans="1:1">
      <c r="A270" s="339"/>
    </row>
    <row r="271" spans="1:1">
      <c r="A271" s="339"/>
    </row>
    <row r="272" spans="1:1">
      <c r="A272" s="339"/>
    </row>
    <row r="273" spans="1:1">
      <c r="A273" s="339"/>
    </row>
    <row r="274" spans="1:1">
      <c r="A274" s="339"/>
    </row>
    <row r="275" spans="1:1">
      <c r="A275" s="339"/>
    </row>
    <row r="276" spans="1:1">
      <c r="A276" s="339"/>
    </row>
    <row r="277" spans="1:1">
      <c r="A277" s="339"/>
    </row>
    <row r="278" spans="1:1">
      <c r="A278" s="339"/>
    </row>
    <row r="279" spans="1:1">
      <c r="A279" s="339"/>
    </row>
    <row r="280" spans="1:1">
      <c r="A280" s="339"/>
    </row>
    <row r="281" spans="1:1">
      <c r="A281" s="339"/>
    </row>
    <row r="282" spans="1:1">
      <c r="A282" s="339"/>
    </row>
    <row r="283" spans="1:1">
      <c r="A283" s="339"/>
    </row>
    <row r="284" spans="1:1">
      <c r="A284" s="339"/>
    </row>
    <row r="285" spans="1:1">
      <c r="A285" s="339"/>
    </row>
    <row r="286" spans="1:1">
      <c r="A286" s="339"/>
    </row>
    <row r="287" spans="1:1">
      <c r="A287" s="339"/>
    </row>
    <row r="288" spans="1:1">
      <c r="A288" s="339"/>
    </row>
    <row r="289" spans="1:1">
      <c r="A289" s="339"/>
    </row>
    <row r="290" spans="1:1">
      <c r="A290" s="339"/>
    </row>
    <row r="291" spans="1:1">
      <c r="A291" s="339"/>
    </row>
    <row r="292" spans="1:1">
      <c r="A292" s="339"/>
    </row>
    <row r="293" spans="1:1">
      <c r="A293" s="339"/>
    </row>
    <row r="294" spans="1:1">
      <c r="A294" s="339"/>
    </row>
    <row r="295" spans="1:1">
      <c r="A295" s="339"/>
    </row>
    <row r="296" spans="1:1">
      <c r="A296" s="339"/>
    </row>
    <row r="297" spans="1:1">
      <c r="A297" s="339"/>
    </row>
    <row r="298" spans="1:1">
      <c r="A298" s="339"/>
    </row>
    <row r="299" spans="1:1">
      <c r="A299" s="339"/>
    </row>
    <row r="300" spans="1:1">
      <c r="A300" s="339"/>
    </row>
    <row r="301" spans="1:1">
      <c r="A301" s="339"/>
    </row>
    <row r="302" spans="1:1">
      <c r="A302" s="339"/>
    </row>
    <row r="303" spans="1:1">
      <c r="A303" s="339"/>
    </row>
    <row r="304" spans="1:1">
      <c r="A304" s="339"/>
    </row>
    <row r="305" spans="1:1">
      <c r="A305" s="339"/>
    </row>
    <row r="306" spans="1:1">
      <c r="A306" s="339"/>
    </row>
    <row r="307" spans="1:1">
      <c r="A307" s="339"/>
    </row>
    <row r="308" spans="1:1">
      <c r="A308" s="339"/>
    </row>
    <row r="309" spans="1:1">
      <c r="A309" s="339"/>
    </row>
    <row r="310" spans="1:1">
      <c r="A310" s="339"/>
    </row>
    <row r="311" spans="1:1">
      <c r="A311" s="339"/>
    </row>
    <row r="312" spans="1:1">
      <c r="A312" s="339"/>
    </row>
    <row r="313" spans="1:1">
      <c r="A313" s="339"/>
    </row>
    <row r="314" spans="1:1">
      <c r="A314" s="339"/>
    </row>
    <row r="315" spans="1:1">
      <c r="A315" s="339"/>
    </row>
    <row r="316" spans="1:1">
      <c r="A316" s="339"/>
    </row>
    <row r="317" spans="1:1">
      <c r="A317" s="339"/>
    </row>
    <row r="318" spans="1:1">
      <c r="A318" s="339"/>
    </row>
    <row r="319" spans="1:1">
      <c r="A319" s="339"/>
    </row>
    <row r="320" spans="1:1">
      <c r="A320" s="339"/>
    </row>
    <row r="321" spans="1:1">
      <c r="A321" s="339"/>
    </row>
    <row r="322" spans="1:1">
      <c r="A322" s="339"/>
    </row>
    <row r="323" spans="1:1">
      <c r="A323" s="339"/>
    </row>
    <row r="324" spans="1:1">
      <c r="A324" s="339"/>
    </row>
    <row r="325" spans="1:1">
      <c r="A325" s="339"/>
    </row>
    <row r="326" spans="1:1">
      <c r="A326" s="339"/>
    </row>
    <row r="327" spans="1:1">
      <c r="A327" s="339"/>
    </row>
    <row r="328" spans="1:1">
      <c r="A328" s="339"/>
    </row>
    <row r="329" spans="1:1">
      <c r="A329" s="339"/>
    </row>
    <row r="330" spans="1:1">
      <c r="A330" s="339"/>
    </row>
    <row r="331" spans="1:1">
      <c r="A331" s="339"/>
    </row>
    <row r="332" spans="1:1">
      <c r="A332" s="339"/>
    </row>
    <row r="333" spans="1:1">
      <c r="A333" s="339"/>
    </row>
    <row r="334" spans="1:1">
      <c r="A334" s="339"/>
    </row>
    <row r="335" spans="1:1">
      <c r="A335" s="339"/>
    </row>
    <row r="336" spans="1:1">
      <c r="A336" s="339"/>
    </row>
    <row r="337" spans="1:1">
      <c r="A337" s="339"/>
    </row>
    <row r="338" spans="1:1">
      <c r="A338" s="339"/>
    </row>
    <row r="339" spans="1:1">
      <c r="A339" s="339"/>
    </row>
    <row r="340" spans="1:1">
      <c r="A340" s="339"/>
    </row>
    <row r="341" spans="1:1">
      <c r="A341" s="339"/>
    </row>
    <row r="342" spans="1:1">
      <c r="A342" s="339"/>
    </row>
    <row r="343" spans="1:1">
      <c r="A343" s="339"/>
    </row>
    <row r="344" spans="1:1">
      <c r="A344" s="339"/>
    </row>
    <row r="345" spans="1:1">
      <c r="A345" s="339"/>
    </row>
    <row r="346" spans="1:1">
      <c r="A346" s="339"/>
    </row>
    <row r="347" spans="1:1">
      <c r="A347" s="339"/>
    </row>
    <row r="348" spans="1:1">
      <c r="A348" s="339"/>
    </row>
    <row r="349" spans="1:1">
      <c r="A349" s="339"/>
    </row>
    <row r="350" spans="1:1">
      <c r="A350" s="339"/>
    </row>
    <row r="351" spans="1:1">
      <c r="A351" s="339"/>
    </row>
    <row r="352" spans="1:1">
      <c r="A352" s="339"/>
    </row>
    <row r="353" spans="1:1">
      <c r="A353" s="339"/>
    </row>
    <row r="354" spans="1:1">
      <c r="A354" s="339"/>
    </row>
    <row r="355" spans="1:1">
      <c r="A355" s="339"/>
    </row>
    <row r="356" spans="1:1">
      <c r="A356" s="339"/>
    </row>
    <row r="357" spans="1:1">
      <c r="A357" s="339"/>
    </row>
    <row r="358" spans="1:1">
      <c r="A358" s="339"/>
    </row>
    <row r="359" spans="1:1">
      <c r="A359" s="339"/>
    </row>
    <row r="360" spans="1:1">
      <c r="A360" s="339"/>
    </row>
    <row r="361" spans="1:1">
      <c r="A361" s="339"/>
    </row>
    <row r="362" spans="1:1">
      <c r="A362" s="339"/>
    </row>
    <row r="363" spans="1:1">
      <c r="A363" s="339"/>
    </row>
    <row r="364" spans="1:1">
      <c r="A364" s="339"/>
    </row>
    <row r="365" spans="1:1">
      <c r="A365" s="339"/>
    </row>
    <row r="366" spans="1:1">
      <c r="A366" s="339"/>
    </row>
    <row r="367" spans="1:1">
      <c r="A367" s="339"/>
    </row>
    <row r="368" spans="1:1">
      <c r="A368" s="339"/>
    </row>
    <row r="369" spans="1:1">
      <c r="A369" s="339"/>
    </row>
    <row r="370" spans="1:1">
      <c r="A370" s="339"/>
    </row>
    <row r="371" spans="1:1">
      <c r="A371" s="339"/>
    </row>
    <row r="372" spans="1:1">
      <c r="A372" s="339"/>
    </row>
    <row r="373" spans="1:1">
      <c r="A373" s="339"/>
    </row>
    <row r="374" spans="1:1">
      <c r="A374" s="339"/>
    </row>
    <row r="375" spans="1:1">
      <c r="A375" s="339"/>
    </row>
    <row r="376" spans="1:1">
      <c r="A376" s="339"/>
    </row>
    <row r="377" spans="1:1">
      <c r="A377" s="339"/>
    </row>
    <row r="378" spans="1:1">
      <c r="A378" s="339"/>
    </row>
    <row r="379" spans="1:1">
      <c r="A379" s="339"/>
    </row>
    <row r="380" spans="1:1">
      <c r="A380" s="339"/>
    </row>
    <row r="381" spans="1:1">
      <c r="A381" s="339"/>
    </row>
    <row r="382" spans="1:1">
      <c r="A382" s="339"/>
    </row>
    <row r="383" spans="1:1">
      <c r="A383" s="339"/>
    </row>
    <row r="384" spans="1:1">
      <c r="A384" s="339"/>
    </row>
    <row r="385" spans="1:1">
      <c r="A385" s="339"/>
    </row>
    <row r="386" spans="1:1">
      <c r="A386" s="339"/>
    </row>
    <row r="387" spans="1:1">
      <c r="A387" s="339"/>
    </row>
    <row r="388" spans="1:1">
      <c r="A388" s="339"/>
    </row>
    <row r="389" spans="1:1">
      <c r="A389" s="339"/>
    </row>
    <row r="390" spans="1:1">
      <c r="A390" s="339"/>
    </row>
    <row r="391" spans="1:1">
      <c r="A391" s="339"/>
    </row>
    <row r="392" spans="1:1">
      <c r="A392" s="339"/>
    </row>
    <row r="393" spans="1:1">
      <c r="A393" s="339"/>
    </row>
    <row r="394" spans="1:1">
      <c r="A394" s="339"/>
    </row>
    <row r="395" spans="1:1">
      <c r="A395" s="339"/>
    </row>
    <row r="396" spans="1:1">
      <c r="A396" s="339"/>
    </row>
    <row r="397" spans="1:1">
      <c r="A397" s="339"/>
    </row>
    <row r="398" spans="1:1">
      <c r="A398" s="339"/>
    </row>
    <row r="399" spans="1:1">
      <c r="A399" s="339"/>
    </row>
    <row r="400" spans="1:1">
      <c r="A400" s="339"/>
    </row>
    <row r="401" spans="1:1">
      <c r="A401" s="339"/>
    </row>
    <row r="402" spans="1:1">
      <c r="A402" s="339"/>
    </row>
    <row r="403" spans="1:1">
      <c r="A403" s="339"/>
    </row>
    <row r="404" spans="1:1">
      <c r="A404" s="339"/>
    </row>
    <row r="405" spans="1:1">
      <c r="A405" s="339"/>
    </row>
    <row r="406" spans="1:1">
      <c r="A406" s="339"/>
    </row>
    <row r="407" spans="1:1">
      <c r="A407" s="339"/>
    </row>
    <row r="408" spans="1:1">
      <c r="A408" s="339"/>
    </row>
    <row r="409" spans="1:1">
      <c r="A409" s="339"/>
    </row>
    <row r="410" spans="1:1">
      <c r="A410" s="339"/>
    </row>
    <row r="411" spans="1:1">
      <c r="A411" s="339"/>
    </row>
    <row r="412" spans="1:1">
      <c r="A412" s="339"/>
    </row>
    <row r="413" spans="1:1">
      <c r="A413" s="339"/>
    </row>
    <row r="414" spans="1:1">
      <c r="A414" s="339"/>
    </row>
    <row r="415" spans="1:1">
      <c r="A415" s="339"/>
    </row>
    <row r="416" spans="1:1">
      <c r="A416" s="339"/>
    </row>
    <row r="417" spans="1:1">
      <c r="A417" s="339"/>
    </row>
    <row r="418" spans="1:1">
      <c r="A418" s="339"/>
    </row>
    <row r="419" spans="1:1">
      <c r="A419" s="339"/>
    </row>
    <row r="420" spans="1:1">
      <c r="A420" s="339"/>
    </row>
    <row r="421" spans="1:1">
      <c r="A421" s="339"/>
    </row>
    <row r="422" spans="1:1">
      <c r="A422" s="339"/>
    </row>
    <row r="423" spans="1:1">
      <c r="A423" s="339"/>
    </row>
    <row r="424" spans="1:1">
      <c r="A424" s="339"/>
    </row>
    <row r="425" spans="1:1">
      <c r="A425" s="339"/>
    </row>
    <row r="426" spans="1:1">
      <c r="A426" s="339"/>
    </row>
    <row r="427" spans="1:1">
      <c r="A427" s="339"/>
    </row>
    <row r="428" spans="1:1">
      <c r="A428" s="339"/>
    </row>
    <row r="429" spans="1:1">
      <c r="A429" s="339"/>
    </row>
    <row r="430" spans="1:1">
      <c r="A430" s="339"/>
    </row>
    <row r="431" spans="1:1">
      <c r="A431" s="339"/>
    </row>
    <row r="432" spans="1:1">
      <c r="A432" s="339"/>
    </row>
    <row r="433" spans="1:1">
      <c r="A433" s="339"/>
    </row>
    <row r="434" spans="1:1">
      <c r="A434" s="339"/>
    </row>
    <row r="435" spans="1:1">
      <c r="A435" s="339"/>
    </row>
    <row r="436" spans="1:1">
      <c r="A436" s="339"/>
    </row>
    <row r="437" spans="1:1">
      <c r="A437" s="339"/>
    </row>
    <row r="438" spans="1:1">
      <c r="A438" s="339"/>
    </row>
    <row r="439" spans="1:1">
      <c r="A439" s="339"/>
    </row>
    <row r="440" spans="1:1">
      <c r="A440" s="339"/>
    </row>
    <row r="441" spans="1:1">
      <c r="A441" s="339"/>
    </row>
    <row r="442" spans="1:1">
      <c r="A442" s="339"/>
    </row>
    <row r="443" spans="1:1">
      <c r="A443" s="339"/>
    </row>
    <row r="444" spans="1:1">
      <c r="A444" s="339"/>
    </row>
    <row r="445" spans="1:1">
      <c r="A445" s="339"/>
    </row>
    <row r="446" spans="1:1">
      <c r="A446" s="339"/>
    </row>
    <row r="447" spans="1:1">
      <c r="A447" s="339"/>
    </row>
    <row r="448" spans="1:1">
      <c r="A448" s="339"/>
    </row>
    <row r="449" spans="1:1">
      <c r="A449" s="339"/>
    </row>
    <row r="450" spans="1:1">
      <c r="A450" s="339"/>
    </row>
    <row r="451" spans="1:1">
      <c r="A451" s="339"/>
    </row>
    <row r="452" spans="1:1">
      <c r="A452" s="339"/>
    </row>
    <row r="453" spans="1:1">
      <c r="A453" s="339"/>
    </row>
    <row r="454" spans="1:1">
      <c r="A454" s="339"/>
    </row>
    <row r="455" spans="1:1">
      <c r="A455" s="339"/>
    </row>
    <row r="456" spans="1:1">
      <c r="A456" s="339"/>
    </row>
    <row r="457" spans="1:1">
      <c r="A457" s="339"/>
    </row>
    <row r="458" spans="1:1">
      <c r="A458" s="339"/>
    </row>
    <row r="459" spans="1:1">
      <c r="A459" s="339"/>
    </row>
    <row r="460" spans="1:1">
      <c r="A460" s="339"/>
    </row>
    <row r="461" spans="1:1">
      <c r="A461" s="339"/>
    </row>
    <row r="462" spans="1:1">
      <c r="A462" s="339"/>
    </row>
    <row r="463" spans="1:1">
      <c r="A463" s="339"/>
    </row>
    <row r="464" spans="1:1">
      <c r="A464" s="339"/>
    </row>
    <row r="465" spans="1:1">
      <c r="A465" s="339"/>
    </row>
    <row r="466" spans="1:1">
      <c r="A466" s="339"/>
    </row>
    <row r="467" spans="1:1">
      <c r="A467" s="339"/>
    </row>
    <row r="468" spans="1:1">
      <c r="A468" s="339"/>
    </row>
    <row r="469" spans="1:1">
      <c r="A469" s="339"/>
    </row>
    <row r="470" spans="1:1">
      <c r="A470" s="339"/>
    </row>
    <row r="471" spans="1:1">
      <c r="A471" s="339"/>
    </row>
    <row r="472" spans="1:1">
      <c r="A472" s="339"/>
    </row>
    <row r="473" spans="1:1">
      <c r="A473" s="339"/>
    </row>
    <row r="474" spans="1:1">
      <c r="A474" s="339"/>
    </row>
    <row r="475" spans="1:1">
      <c r="A475" s="339"/>
    </row>
    <row r="476" spans="1:1">
      <c r="A476" s="339"/>
    </row>
    <row r="477" spans="1:1">
      <c r="A477" s="339"/>
    </row>
    <row r="478" spans="1:1">
      <c r="A478" s="339"/>
    </row>
    <row r="479" spans="1:1">
      <c r="A479" s="339"/>
    </row>
    <row r="480" spans="1:1">
      <c r="A480" s="339"/>
    </row>
    <row r="481" spans="1:1">
      <c r="A481" s="339"/>
    </row>
    <row r="482" spans="1:1">
      <c r="A482" s="339"/>
    </row>
    <row r="483" spans="1:1">
      <c r="A483" s="339"/>
    </row>
    <row r="484" spans="1:1">
      <c r="A484" s="339"/>
    </row>
    <row r="485" spans="1:1">
      <c r="A485" s="339"/>
    </row>
    <row r="486" spans="1:1">
      <c r="A486" s="339"/>
    </row>
    <row r="487" spans="1:1">
      <c r="A487" s="339"/>
    </row>
    <row r="488" spans="1:1">
      <c r="A488" s="339"/>
    </row>
    <row r="489" spans="1:1">
      <c r="A489" s="339"/>
    </row>
    <row r="490" spans="1:1">
      <c r="A490" s="339"/>
    </row>
    <row r="491" spans="1:1">
      <c r="A491" s="339"/>
    </row>
    <row r="492" spans="1:1">
      <c r="A492" s="339"/>
    </row>
    <row r="493" spans="1:1">
      <c r="A493" s="339"/>
    </row>
    <row r="494" spans="1:1">
      <c r="A494" s="339"/>
    </row>
    <row r="495" spans="1:1">
      <c r="A495" s="339"/>
    </row>
    <row r="496" spans="1:1">
      <c r="A496" s="339"/>
    </row>
    <row r="497" spans="1:1">
      <c r="A497" s="339"/>
    </row>
    <row r="498" spans="1:1">
      <c r="A498" s="339"/>
    </row>
    <row r="499" spans="1:1">
      <c r="A499" s="339"/>
    </row>
    <row r="500" spans="1:1">
      <c r="A500" s="339"/>
    </row>
    <row r="501" spans="1:1">
      <c r="A501" s="339"/>
    </row>
    <row r="502" spans="1:1">
      <c r="A502" s="339"/>
    </row>
    <row r="503" spans="1:1">
      <c r="A503" s="339"/>
    </row>
    <row r="504" spans="1:1">
      <c r="A504" s="339"/>
    </row>
    <row r="505" spans="1:1">
      <c r="A505" s="339"/>
    </row>
    <row r="506" spans="1:1">
      <c r="A506" s="339"/>
    </row>
    <row r="507" spans="1:1">
      <c r="A507" s="339"/>
    </row>
    <row r="508" spans="1:1">
      <c r="A508" s="339"/>
    </row>
    <row r="509" spans="1:1">
      <c r="A509" s="339"/>
    </row>
    <row r="510" spans="1:1">
      <c r="A510" s="339"/>
    </row>
    <row r="511" spans="1:1">
      <c r="A511" s="339"/>
    </row>
    <row r="512" spans="1:1">
      <c r="A512" s="339"/>
    </row>
    <row r="513" spans="1:1">
      <c r="A513" s="339"/>
    </row>
    <row r="514" spans="1:1">
      <c r="A514" s="339"/>
    </row>
    <row r="515" spans="1:1">
      <c r="A515" s="339"/>
    </row>
    <row r="516" spans="1:1">
      <c r="A516" s="339"/>
    </row>
    <row r="517" spans="1:1">
      <c r="A517" s="339"/>
    </row>
    <row r="518" spans="1:1">
      <c r="A518" s="339"/>
    </row>
    <row r="519" spans="1:1">
      <c r="A519" s="339"/>
    </row>
    <row r="520" spans="1:1">
      <c r="A520" s="339"/>
    </row>
    <row r="521" spans="1:1">
      <c r="A521" s="339"/>
    </row>
    <row r="522" spans="1:1">
      <c r="A522" s="339"/>
    </row>
    <row r="523" spans="1:1">
      <c r="A523" s="339"/>
    </row>
    <row r="524" spans="1:1">
      <c r="A524" s="339"/>
    </row>
    <row r="525" spans="1:1">
      <c r="A525" s="339"/>
    </row>
    <row r="526" spans="1:1">
      <c r="A526" s="339"/>
    </row>
    <row r="527" spans="1:1">
      <c r="A527" s="339"/>
    </row>
    <row r="528" spans="1:1">
      <c r="A528" s="339"/>
    </row>
    <row r="529" spans="1:1">
      <c r="A529" s="339"/>
    </row>
    <row r="530" spans="1:1">
      <c r="A530" s="339"/>
    </row>
    <row r="531" spans="1:1">
      <c r="A531" s="339"/>
    </row>
    <row r="532" spans="1:1">
      <c r="A532" s="339"/>
    </row>
    <row r="533" spans="1:1">
      <c r="A533" s="339"/>
    </row>
    <row r="534" spans="1:1">
      <c r="A534" s="339"/>
    </row>
    <row r="535" spans="1:1">
      <c r="A535" s="339"/>
    </row>
    <row r="536" spans="1:1">
      <c r="A536" s="339"/>
    </row>
    <row r="537" spans="1:1">
      <c r="A537" s="339"/>
    </row>
    <row r="538" spans="1:1">
      <c r="A538" s="339"/>
    </row>
    <row r="539" spans="1:1">
      <c r="A539" s="339"/>
    </row>
    <row r="540" spans="1:1">
      <c r="A540" s="339"/>
    </row>
    <row r="541" spans="1:1">
      <c r="A541" s="339"/>
    </row>
    <row r="542" spans="1:1">
      <c r="A542" s="339"/>
    </row>
    <row r="543" spans="1:1">
      <c r="A543" s="339"/>
    </row>
    <row r="544" spans="1:1">
      <c r="A544" s="339"/>
    </row>
    <row r="545" spans="1:1">
      <c r="A545" s="339"/>
    </row>
    <row r="546" spans="1:1">
      <c r="A546" s="339"/>
    </row>
    <row r="547" spans="1:1">
      <c r="A547" s="339"/>
    </row>
    <row r="548" spans="1:1">
      <c r="A548" s="339"/>
    </row>
    <row r="549" spans="1:1">
      <c r="A549" s="339"/>
    </row>
    <row r="550" spans="1:1">
      <c r="A550" s="339"/>
    </row>
    <row r="551" spans="1:1">
      <c r="A551" s="339"/>
    </row>
    <row r="552" spans="1:1">
      <c r="A552" s="339"/>
    </row>
    <row r="553" spans="1:1">
      <c r="A553" s="339"/>
    </row>
    <row r="554" spans="1:1">
      <c r="A554" s="339"/>
    </row>
    <row r="555" spans="1:1">
      <c r="A555" s="339"/>
    </row>
    <row r="556" spans="1:1">
      <c r="A556" s="339"/>
    </row>
    <row r="557" spans="1:1">
      <c r="A557" s="339"/>
    </row>
    <row r="558" spans="1:1">
      <c r="A558" s="339"/>
    </row>
    <row r="559" spans="1:1">
      <c r="A559" s="339"/>
    </row>
    <row r="560" spans="1:1">
      <c r="A560" s="339"/>
    </row>
    <row r="561" spans="1:1">
      <c r="A561" s="339"/>
    </row>
    <row r="562" spans="1:1">
      <c r="A562" s="339"/>
    </row>
    <row r="563" spans="1:1">
      <c r="A563" s="339"/>
    </row>
    <row r="564" spans="1:1">
      <c r="A564" s="339"/>
    </row>
    <row r="565" spans="1:1">
      <c r="A565" s="339"/>
    </row>
    <row r="566" spans="1:1">
      <c r="A566" s="339"/>
    </row>
    <row r="567" spans="1:1">
      <c r="A567" s="339"/>
    </row>
    <row r="568" spans="1:1">
      <c r="A568" s="339"/>
    </row>
    <row r="569" spans="1:1">
      <c r="A569" s="339"/>
    </row>
    <row r="570" spans="1:1">
      <c r="A570" s="339"/>
    </row>
    <row r="571" spans="1:1">
      <c r="A571" s="339"/>
    </row>
    <row r="572" spans="1:1">
      <c r="A572" s="339"/>
    </row>
    <row r="573" spans="1:1">
      <c r="A573" s="339"/>
    </row>
    <row r="574" spans="1:1">
      <c r="A574" s="339"/>
    </row>
    <row r="575" spans="1:1">
      <c r="A575" s="339"/>
    </row>
    <row r="576" spans="1:1">
      <c r="A576" s="339"/>
    </row>
    <row r="577" spans="1:2">
      <c r="A577" s="339"/>
    </row>
    <row r="578" spans="1:2">
      <c r="A578" s="339"/>
    </row>
    <row r="579" spans="1:2">
      <c r="A579" s="339"/>
    </row>
    <row r="580" spans="1:2">
      <c r="A580" s="339"/>
    </row>
    <row r="581" spans="1:2">
      <c r="A581" s="339"/>
      <c r="B581" s="340"/>
    </row>
    <row r="582" spans="1:2">
      <c r="A582" s="339"/>
      <c r="B582" s="340"/>
    </row>
    <row r="583" spans="1:2">
      <c r="A583" s="339"/>
      <c r="B583" s="340"/>
    </row>
    <row r="584" spans="1:2">
      <c r="A584" s="339"/>
      <c r="B584" s="340"/>
    </row>
    <row r="585" spans="1:2">
      <c r="A585" s="339"/>
      <c r="B585" s="340"/>
    </row>
    <row r="586" spans="1:2">
      <c r="A586" s="339"/>
      <c r="B586" s="340"/>
    </row>
    <row r="587" spans="1:2">
      <c r="A587" s="339"/>
      <c r="B587" s="340"/>
    </row>
    <row r="588" spans="1:2">
      <c r="A588" s="339"/>
      <c r="B588" s="340"/>
    </row>
    <row r="589" spans="1:2">
      <c r="A589" s="339"/>
      <c r="B589" s="340"/>
    </row>
    <row r="590" spans="1:2">
      <c r="A590" s="339"/>
      <c r="B590" s="340"/>
    </row>
    <row r="591" spans="1:2">
      <c r="A591" s="339"/>
      <c r="B591" s="340"/>
    </row>
    <row r="592" spans="1:2">
      <c r="A592" s="339"/>
      <c r="B592" s="340"/>
    </row>
    <row r="593" spans="1:2">
      <c r="A593" s="339"/>
      <c r="B593" s="340"/>
    </row>
    <row r="594" spans="1:2">
      <c r="A594" s="339"/>
      <c r="B594" s="340"/>
    </row>
    <row r="595" spans="1:2">
      <c r="A595" s="339"/>
      <c r="B595" s="340"/>
    </row>
    <row r="596" spans="1:2">
      <c r="A596" s="339"/>
      <c r="B596" s="340"/>
    </row>
    <row r="597" spans="1:2">
      <c r="A597" s="339"/>
      <c r="B597" s="340"/>
    </row>
    <row r="598" spans="1:2">
      <c r="A598" s="339"/>
      <c r="B598" s="340"/>
    </row>
    <row r="599" spans="1:2">
      <c r="A599" s="339"/>
      <c r="B599" s="340"/>
    </row>
    <row r="600" spans="1:2">
      <c r="A600" s="339"/>
      <c r="B600" s="340"/>
    </row>
    <row r="601" spans="1:2">
      <c r="A601" s="339"/>
      <c r="B601" s="340"/>
    </row>
    <row r="602" spans="1:2">
      <c r="A602" s="339"/>
      <c r="B602" s="340"/>
    </row>
    <row r="603" spans="1:2">
      <c r="A603" s="339"/>
      <c r="B603" s="340"/>
    </row>
    <row r="604" spans="1:2">
      <c r="A604" s="339"/>
      <c r="B604" s="340"/>
    </row>
    <row r="605" spans="1:2">
      <c r="A605" s="339"/>
      <c r="B605" s="340"/>
    </row>
    <row r="606" spans="1:2">
      <c r="A606" s="339"/>
      <c r="B606" s="340"/>
    </row>
    <row r="607" spans="1:2">
      <c r="A607" s="339"/>
      <c r="B607" s="340"/>
    </row>
    <row r="608" spans="1:2">
      <c r="A608" s="339"/>
      <c r="B608" s="340"/>
    </row>
    <row r="609" spans="1:2">
      <c r="A609" s="339"/>
      <c r="B609" s="340"/>
    </row>
    <row r="610" spans="1:2">
      <c r="A610" s="339"/>
      <c r="B610" s="340"/>
    </row>
    <row r="611" spans="1:2">
      <c r="A611" s="339"/>
      <c r="B611" s="340"/>
    </row>
    <row r="612" spans="1:2">
      <c r="A612" s="339"/>
      <c r="B612" s="340"/>
    </row>
    <row r="613" spans="1:2">
      <c r="A613" s="339"/>
      <c r="B613" s="340"/>
    </row>
    <row r="614" spans="1:2">
      <c r="A614" s="339"/>
      <c r="B614" s="340"/>
    </row>
    <row r="615" spans="1:2">
      <c r="A615" s="339"/>
      <c r="B615" s="340"/>
    </row>
    <row r="616" spans="1:2">
      <c r="A616" s="339"/>
      <c r="B616" s="340"/>
    </row>
    <row r="617" spans="1:2">
      <c r="A617" s="339"/>
      <c r="B617" s="340"/>
    </row>
    <row r="618" spans="1:2">
      <c r="A618" s="339"/>
      <c r="B618" s="340"/>
    </row>
    <row r="619" spans="1:2">
      <c r="A619" s="339"/>
      <c r="B619" s="340"/>
    </row>
    <row r="620" spans="1:2">
      <c r="A620" s="339"/>
      <c r="B620" s="340"/>
    </row>
    <row r="621" spans="1:2">
      <c r="A621" s="339"/>
      <c r="B621" s="340"/>
    </row>
    <row r="622" spans="1:2">
      <c r="A622" s="339"/>
      <c r="B622" s="340"/>
    </row>
    <row r="623" spans="1:2">
      <c r="A623" s="339"/>
      <c r="B623" s="340"/>
    </row>
    <row r="624" spans="1:2">
      <c r="A624" s="339"/>
      <c r="B624" s="340"/>
    </row>
    <row r="625" spans="1:2">
      <c r="A625" s="339"/>
      <c r="B625" s="340"/>
    </row>
    <row r="626" spans="1:2">
      <c r="A626" s="339"/>
      <c r="B626" s="340"/>
    </row>
    <row r="627" spans="1:2">
      <c r="A627" s="339"/>
      <c r="B627" s="340"/>
    </row>
    <row r="628" spans="1:2">
      <c r="A628" s="339"/>
      <c r="B628" s="340"/>
    </row>
    <row r="629" spans="1:2">
      <c r="A629" s="339"/>
      <c r="B629" s="340"/>
    </row>
    <row r="630" spans="1:2">
      <c r="A630" s="339"/>
      <c r="B630" s="340"/>
    </row>
    <row r="631" spans="1:2">
      <c r="A631" s="339"/>
      <c r="B631" s="340"/>
    </row>
    <row r="632" spans="1:2">
      <c r="A632" s="339"/>
      <c r="B632" s="340"/>
    </row>
    <row r="633" spans="1:2">
      <c r="A633" s="339"/>
      <c r="B633" s="340"/>
    </row>
    <row r="634" spans="1:2">
      <c r="A634" s="339"/>
      <c r="B634" s="340"/>
    </row>
    <row r="635" spans="1:2">
      <c r="A635" s="339"/>
      <c r="B635" s="340"/>
    </row>
    <row r="636" spans="1:2">
      <c r="A636" s="339"/>
      <c r="B636" s="340"/>
    </row>
    <row r="637" spans="1:2">
      <c r="A637" s="339"/>
      <c r="B637" s="340"/>
    </row>
    <row r="638" spans="1:2">
      <c r="A638" s="339"/>
      <c r="B638" s="340"/>
    </row>
    <row r="639" spans="1:2">
      <c r="A639" s="339"/>
      <c r="B639" s="340"/>
    </row>
    <row r="640" spans="1:2">
      <c r="A640" s="339"/>
      <c r="B640" s="340"/>
    </row>
    <row r="641" spans="1:2">
      <c r="A641" s="339"/>
      <c r="B641" s="340"/>
    </row>
    <row r="642" spans="1:2">
      <c r="A642" s="339"/>
      <c r="B642" s="340"/>
    </row>
    <row r="643" spans="1:2">
      <c r="A643" s="339"/>
      <c r="B643" s="340"/>
    </row>
    <row r="644" spans="1:2">
      <c r="A644" s="339"/>
      <c r="B644" s="340"/>
    </row>
    <row r="645" spans="1:2">
      <c r="A645" s="339"/>
      <c r="B645" s="340"/>
    </row>
    <row r="646" spans="1:2">
      <c r="A646" s="339"/>
      <c r="B646" s="340"/>
    </row>
    <row r="647" spans="1:2">
      <c r="A647" s="339"/>
      <c r="B647" s="340"/>
    </row>
    <row r="648" spans="1:2">
      <c r="A648" s="339"/>
      <c r="B648" s="340"/>
    </row>
    <row r="649" spans="1:2">
      <c r="A649" s="339"/>
      <c r="B649" s="340"/>
    </row>
    <row r="650" spans="1:2">
      <c r="A650" s="339"/>
      <c r="B650" s="340"/>
    </row>
    <row r="651" spans="1:2">
      <c r="A651" s="339"/>
      <c r="B651" s="340"/>
    </row>
    <row r="652" spans="1:2">
      <c r="A652" s="339"/>
      <c r="B652" s="340"/>
    </row>
    <row r="653" spans="1:2">
      <c r="A653" s="339"/>
      <c r="B653" s="340"/>
    </row>
    <row r="654" spans="1:2">
      <c r="A654" s="339"/>
      <c r="B654" s="340"/>
    </row>
    <row r="655" spans="1:2">
      <c r="A655" s="339"/>
      <c r="B655" s="340"/>
    </row>
    <row r="656" spans="1:2">
      <c r="A656" s="339"/>
      <c r="B656" s="340"/>
    </row>
    <row r="657" spans="1:2">
      <c r="A657" s="339"/>
      <c r="B657" s="340"/>
    </row>
    <row r="658" spans="1:2">
      <c r="A658" s="339"/>
      <c r="B658" s="340"/>
    </row>
    <row r="659" spans="1:2">
      <c r="A659" s="339"/>
      <c r="B659" s="340"/>
    </row>
    <row r="660" spans="1:2">
      <c r="A660" s="339"/>
      <c r="B660" s="340"/>
    </row>
    <row r="661" spans="1:2">
      <c r="A661" s="339"/>
      <c r="B661" s="340"/>
    </row>
    <row r="662" spans="1:2">
      <c r="A662" s="339"/>
      <c r="B662" s="340"/>
    </row>
    <row r="663" spans="1:2">
      <c r="A663" s="339"/>
      <c r="B663" s="340"/>
    </row>
    <row r="664" spans="1:2">
      <c r="A664" s="339"/>
      <c r="B664" s="340"/>
    </row>
    <row r="665" spans="1:2">
      <c r="A665" s="339"/>
      <c r="B665" s="340"/>
    </row>
    <row r="666" spans="1:2">
      <c r="A666" s="339"/>
      <c r="B666" s="340"/>
    </row>
    <row r="667" spans="1:2">
      <c r="A667" s="339"/>
      <c r="B667" s="340"/>
    </row>
    <row r="668" spans="1:2">
      <c r="A668" s="339"/>
      <c r="B668" s="340"/>
    </row>
    <row r="669" spans="1:2">
      <c r="A669" s="339"/>
      <c r="B669" s="340"/>
    </row>
    <row r="670" spans="1:2">
      <c r="A670" s="339"/>
      <c r="B670" s="340"/>
    </row>
    <row r="671" spans="1:2">
      <c r="A671" s="339"/>
      <c r="B671" s="340"/>
    </row>
    <row r="672" spans="1:2">
      <c r="A672" s="339"/>
      <c r="B672" s="340"/>
    </row>
    <row r="673" spans="1:2">
      <c r="A673" s="339"/>
      <c r="B673" s="340"/>
    </row>
    <row r="674" spans="1:2">
      <c r="A674" s="339"/>
      <c r="B674" s="340"/>
    </row>
    <row r="675" spans="1:2">
      <c r="A675" s="339"/>
      <c r="B675" s="340"/>
    </row>
    <row r="676" spans="1:2">
      <c r="A676" s="339"/>
      <c r="B676" s="340"/>
    </row>
    <row r="677" spans="1:2">
      <c r="A677" s="339"/>
      <c r="B677" s="340"/>
    </row>
    <row r="678" spans="1:2">
      <c r="A678" s="339"/>
      <c r="B678" s="340"/>
    </row>
    <row r="679" spans="1:2">
      <c r="A679" s="339"/>
      <c r="B679" s="340"/>
    </row>
    <row r="680" spans="1:2">
      <c r="A680" s="339"/>
      <c r="B680" s="340"/>
    </row>
    <row r="681" spans="1:2">
      <c r="A681" s="339"/>
      <c r="B681" s="340"/>
    </row>
    <row r="682" spans="1:2">
      <c r="A682" s="339"/>
      <c r="B682" s="340"/>
    </row>
    <row r="683" spans="1:2">
      <c r="A683" s="339"/>
      <c r="B683" s="340"/>
    </row>
    <row r="684" spans="1:2">
      <c r="A684" s="339"/>
      <c r="B684" s="340"/>
    </row>
    <row r="685" spans="1:2">
      <c r="A685" s="339"/>
      <c r="B685" s="340"/>
    </row>
    <row r="686" spans="1:2">
      <c r="A686" s="339"/>
      <c r="B686" s="340"/>
    </row>
    <row r="687" spans="1:2">
      <c r="A687" s="339"/>
      <c r="B687" s="340"/>
    </row>
    <row r="688" spans="1:2">
      <c r="A688" s="339"/>
      <c r="B688" s="340"/>
    </row>
    <row r="689" spans="1:2">
      <c r="A689" s="339"/>
      <c r="B689" s="340"/>
    </row>
    <row r="690" spans="1:2">
      <c r="A690" s="339"/>
      <c r="B690" s="340"/>
    </row>
    <row r="691" spans="1:2">
      <c r="A691" s="339"/>
      <c r="B691" s="340"/>
    </row>
    <row r="692" spans="1:2">
      <c r="A692" s="339"/>
      <c r="B692" s="340"/>
    </row>
    <row r="693" spans="1:2">
      <c r="A693" s="339"/>
      <c r="B693" s="340"/>
    </row>
    <row r="694" spans="1:2">
      <c r="A694" s="339"/>
      <c r="B694" s="340"/>
    </row>
    <row r="695" spans="1:2">
      <c r="A695" s="339"/>
      <c r="B695" s="340"/>
    </row>
    <row r="696" spans="1:2">
      <c r="A696" s="339"/>
      <c r="B696" s="340"/>
    </row>
    <row r="697" spans="1:2">
      <c r="A697" s="339"/>
      <c r="B697" s="340"/>
    </row>
    <row r="698" spans="1:2">
      <c r="A698" s="339"/>
      <c r="B698" s="340"/>
    </row>
    <row r="699" spans="1:2">
      <c r="A699" s="339"/>
      <c r="B699" s="340"/>
    </row>
    <row r="700" spans="1:2">
      <c r="A700" s="339"/>
      <c r="B700" s="340"/>
    </row>
    <row r="701" spans="1:2">
      <c r="A701" s="339"/>
      <c r="B701" s="340"/>
    </row>
    <row r="702" spans="1:2">
      <c r="A702" s="339"/>
      <c r="B702" s="340"/>
    </row>
    <row r="703" spans="1:2">
      <c r="A703" s="339"/>
      <c r="B703" s="340"/>
    </row>
    <row r="704" spans="1:2">
      <c r="A704" s="339"/>
      <c r="B704" s="340"/>
    </row>
    <row r="705" spans="1:2">
      <c r="A705" s="339"/>
      <c r="B705" s="340"/>
    </row>
    <row r="706" spans="1:2">
      <c r="A706" s="339"/>
      <c r="B706" s="340"/>
    </row>
    <row r="707" spans="1:2">
      <c r="A707" s="339"/>
      <c r="B707" s="340"/>
    </row>
    <row r="708" spans="1:2">
      <c r="A708" s="339"/>
      <c r="B708" s="340"/>
    </row>
    <row r="709" spans="1:2">
      <c r="A709" s="339"/>
      <c r="B709" s="340"/>
    </row>
    <row r="710" spans="1:2">
      <c r="A710" s="339"/>
      <c r="B710" s="340"/>
    </row>
    <row r="711" spans="1:2">
      <c r="A711" s="339"/>
      <c r="B711" s="340"/>
    </row>
    <row r="712" spans="1:2">
      <c r="A712" s="339"/>
      <c r="B712" s="340"/>
    </row>
    <row r="713" spans="1:2">
      <c r="A713" s="339"/>
      <c r="B713" s="340"/>
    </row>
    <row r="714" spans="1:2">
      <c r="A714" s="339"/>
      <c r="B714" s="340"/>
    </row>
    <row r="715" spans="1:2">
      <c r="A715" s="339"/>
      <c r="B715" s="340"/>
    </row>
    <row r="716" spans="1:2">
      <c r="A716" s="339"/>
      <c r="B716" s="340"/>
    </row>
    <row r="717" spans="1:2">
      <c r="A717" s="339"/>
      <c r="B717" s="340"/>
    </row>
    <row r="718" spans="1:2">
      <c r="A718" s="339"/>
      <c r="B718" s="340"/>
    </row>
    <row r="719" spans="1:2">
      <c r="A719" s="339"/>
      <c r="B719" s="340"/>
    </row>
    <row r="720" spans="1:2">
      <c r="A720" s="339"/>
      <c r="B720" s="340"/>
    </row>
    <row r="721" spans="1:2">
      <c r="A721" s="339"/>
      <c r="B721" s="340"/>
    </row>
    <row r="722" spans="1:2">
      <c r="A722" s="339"/>
      <c r="B722" s="340"/>
    </row>
    <row r="723" spans="1:2">
      <c r="A723" s="339"/>
      <c r="B723" s="340"/>
    </row>
    <row r="724" spans="1:2">
      <c r="A724" s="339"/>
      <c r="B724" s="340"/>
    </row>
    <row r="725" spans="1:2">
      <c r="A725" s="339"/>
      <c r="B725" s="340"/>
    </row>
    <row r="726" spans="1:2">
      <c r="A726" s="339"/>
      <c r="B726" s="340"/>
    </row>
    <row r="727" spans="1:2">
      <c r="A727" s="339"/>
      <c r="B727" s="340"/>
    </row>
    <row r="728" spans="1:2">
      <c r="A728" s="339"/>
      <c r="B728" s="340"/>
    </row>
    <row r="729" spans="1:2">
      <c r="A729" s="339"/>
      <c r="B729" s="340"/>
    </row>
    <row r="730" spans="1:2">
      <c r="A730" s="339"/>
      <c r="B730" s="340"/>
    </row>
    <row r="731" spans="1:2">
      <c r="A731" s="339"/>
      <c r="B731" s="340"/>
    </row>
    <row r="732" spans="1:2">
      <c r="A732" s="339"/>
      <c r="B732" s="340"/>
    </row>
    <row r="733" spans="1:2">
      <c r="A733" s="339"/>
      <c r="B733" s="340"/>
    </row>
    <row r="734" spans="1:2">
      <c r="A734" s="339"/>
      <c r="B734" s="340"/>
    </row>
    <row r="735" spans="1:2">
      <c r="A735" s="339"/>
      <c r="B735" s="340"/>
    </row>
    <row r="736" spans="1:2">
      <c r="A736" s="339"/>
      <c r="B736" s="340"/>
    </row>
    <row r="737" spans="1:2">
      <c r="A737" s="339"/>
      <c r="B737" s="340"/>
    </row>
    <row r="738" spans="1:2">
      <c r="A738" s="339"/>
      <c r="B738" s="340"/>
    </row>
    <row r="739" spans="1:2">
      <c r="A739" s="339"/>
      <c r="B739" s="340"/>
    </row>
    <row r="740" spans="1:2">
      <c r="A740" s="339"/>
      <c r="B740" s="340"/>
    </row>
    <row r="741" spans="1:2">
      <c r="A741" s="339"/>
      <c r="B741" s="340"/>
    </row>
    <row r="742" spans="1:2">
      <c r="A742" s="339"/>
      <c r="B742" s="340"/>
    </row>
    <row r="743" spans="1:2">
      <c r="A743" s="339"/>
      <c r="B743" s="340"/>
    </row>
    <row r="744" spans="1:2">
      <c r="A744" s="339"/>
      <c r="B744" s="340"/>
    </row>
    <row r="745" spans="1:2">
      <c r="A745" s="339"/>
      <c r="B745" s="340"/>
    </row>
    <row r="746" spans="1:2">
      <c r="A746" s="339"/>
      <c r="B746" s="340"/>
    </row>
    <row r="747" spans="1:2">
      <c r="A747" s="339"/>
      <c r="B747" s="340"/>
    </row>
    <row r="748" spans="1:2">
      <c r="A748" s="339"/>
      <c r="B748" s="340"/>
    </row>
    <row r="749" spans="1:2">
      <c r="A749" s="339"/>
      <c r="B749" s="340"/>
    </row>
    <row r="750" spans="1:2">
      <c r="A750" s="339"/>
      <c r="B750" s="340"/>
    </row>
    <row r="751" spans="1:2">
      <c r="A751" s="339"/>
      <c r="B751" s="340"/>
    </row>
    <row r="752" spans="1:2">
      <c r="A752" s="339"/>
      <c r="B752" s="340"/>
    </row>
    <row r="753" spans="1:2">
      <c r="A753" s="339"/>
      <c r="B753" s="340"/>
    </row>
    <row r="754" spans="1:2">
      <c r="A754" s="339"/>
      <c r="B754" s="340"/>
    </row>
    <row r="755" spans="1:2">
      <c r="A755" s="339"/>
      <c r="B755" s="340"/>
    </row>
    <row r="756" spans="1:2">
      <c r="A756" s="339"/>
      <c r="B756" s="340"/>
    </row>
    <row r="757" spans="1:2">
      <c r="A757" s="339"/>
      <c r="B757" s="340"/>
    </row>
    <row r="758" spans="1:2">
      <c r="A758" s="339"/>
      <c r="B758" s="340"/>
    </row>
    <row r="759" spans="1:2">
      <c r="A759" s="339"/>
      <c r="B759" s="340"/>
    </row>
    <row r="760" spans="1:2">
      <c r="A760" s="339"/>
      <c r="B760" s="340"/>
    </row>
    <row r="761" spans="1:2">
      <c r="A761" s="339"/>
      <c r="B761" s="340"/>
    </row>
    <row r="762" spans="1:2">
      <c r="A762" s="339"/>
      <c r="B762" s="340"/>
    </row>
    <row r="763" spans="1:2">
      <c r="A763" s="339"/>
      <c r="B763" s="340"/>
    </row>
    <row r="764" spans="1:2">
      <c r="A764" s="339"/>
      <c r="B764" s="340"/>
    </row>
    <row r="765" spans="1:2">
      <c r="A765" s="339"/>
      <c r="B765" s="340"/>
    </row>
    <row r="766" spans="1:2">
      <c r="A766" s="339"/>
      <c r="B766" s="340"/>
    </row>
    <row r="767" spans="1:2">
      <c r="A767" s="339"/>
      <c r="B767" s="340"/>
    </row>
    <row r="768" spans="1:2">
      <c r="A768" s="339"/>
      <c r="B768" s="340"/>
    </row>
    <row r="769" spans="1:2">
      <c r="A769" s="339"/>
      <c r="B769" s="340"/>
    </row>
    <row r="770" spans="1:2">
      <c r="A770" s="339"/>
      <c r="B770" s="340"/>
    </row>
    <row r="771" spans="1:2">
      <c r="A771" s="339"/>
      <c r="B771" s="340"/>
    </row>
    <row r="772" spans="1:2">
      <c r="A772" s="339"/>
      <c r="B772" s="340"/>
    </row>
    <row r="773" spans="1:2">
      <c r="A773" s="339"/>
      <c r="B773" s="340"/>
    </row>
    <row r="774" spans="1:2">
      <c r="A774" s="339"/>
      <c r="B774" s="340"/>
    </row>
    <row r="775" spans="1:2">
      <c r="A775" s="339"/>
      <c r="B775" s="340"/>
    </row>
    <row r="776" spans="1:2">
      <c r="A776" s="339"/>
      <c r="B776" s="340"/>
    </row>
    <row r="777" spans="1:2">
      <c r="A777" s="339"/>
      <c r="B777" s="340"/>
    </row>
    <row r="778" spans="1:2">
      <c r="A778" s="339"/>
      <c r="B778" s="340"/>
    </row>
    <row r="779" spans="1:2">
      <c r="A779" s="339"/>
      <c r="B779" s="340"/>
    </row>
    <row r="780" spans="1:2">
      <c r="A780" s="339"/>
      <c r="B780" s="340"/>
    </row>
    <row r="781" spans="1:2">
      <c r="A781" s="339"/>
      <c r="B781" s="340"/>
    </row>
    <row r="782" spans="1:2">
      <c r="A782" s="339"/>
      <c r="B782" s="340"/>
    </row>
    <row r="783" spans="1:2">
      <c r="A783" s="339"/>
      <c r="B783" s="340"/>
    </row>
    <row r="784" spans="1:2">
      <c r="A784" s="339"/>
      <c r="B784" s="340"/>
    </row>
    <row r="785" spans="1:2">
      <c r="A785" s="339"/>
      <c r="B785" s="340"/>
    </row>
    <row r="786" spans="1:2">
      <c r="A786" s="339"/>
      <c r="B786" s="340"/>
    </row>
    <row r="787" spans="1:2">
      <c r="A787" s="339"/>
      <c r="B787" s="340"/>
    </row>
    <row r="788" spans="1:2">
      <c r="A788" s="339"/>
      <c r="B788" s="340"/>
    </row>
    <row r="789" spans="1:2">
      <c r="A789" s="339"/>
      <c r="B789" s="340"/>
    </row>
    <row r="790" spans="1:2">
      <c r="A790" s="339"/>
      <c r="B790" s="340"/>
    </row>
    <row r="791" spans="1:2">
      <c r="A791" s="339"/>
      <c r="B791" s="340"/>
    </row>
    <row r="792" spans="1:2">
      <c r="A792" s="339"/>
      <c r="B792" s="340"/>
    </row>
    <row r="793" spans="1:2">
      <c r="A793" s="339"/>
      <c r="B793" s="340"/>
    </row>
    <row r="794" spans="1:2">
      <c r="A794" s="339"/>
      <c r="B794" s="340"/>
    </row>
    <row r="795" spans="1:2">
      <c r="A795" s="339"/>
      <c r="B795" s="340"/>
    </row>
    <row r="796" spans="1:2">
      <c r="A796" s="339"/>
      <c r="B796" s="340"/>
    </row>
    <row r="797" spans="1:2">
      <c r="A797" s="339"/>
      <c r="B797" s="340"/>
    </row>
    <row r="798" spans="1:2">
      <c r="A798" s="339"/>
      <c r="B798" s="340"/>
    </row>
    <row r="799" spans="1:2">
      <c r="A799" s="339"/>
      <c r="B799" s="340"/>
    </row>
    <row r="800" spans="1:2">
      <c r="A800" s="339"/>
      <c r="B800" s="340"/>
    </row>
    <row r="801" spans="1:2">
      <c r="A801" s="339"/>
      <c r="B801" s="340"/>
    </row>
    <row r="802" spans="1:2">
      <c r="A802" s="339"/>
      <c r="B802" s="340"/>
    </row>
    <row r="803" spans="1:2">
      <c r="A803" s="339"/>
      <c r="B803" s="340"/>
    </row>
    <row r="804" spans="1:2">
      <c r="A804" s="339"/>
      <c r="B804" s="340"/>
    </row>
    <row r="805" spans="1:2">
      <c r="A805" s="339"/>
      <c r="B805" s="340"/>
    </row>
    <row r="806" spans="1:2">
      <c r="A806" s="339"/>
      <c r="B806" s="340"/>
    </row>
    <row r="807" spans="1:2">
      <c r="A807" s="339"/>
      <c r="B807" s="340"/>
    </row>
    <row r="808" spans="1:2">
      <c r="A808" s="339"/>
      <c r="B808" s="340"/>
    </row>
    <row r="809" spans="1:2">
      <c r="A809" s="339"/>
      <c r="B809" s="340"/>
    </row>
    <row r="810" spans="1:2">
      <c r="A810" s="339"/>
      <c r="B810" s="340"/>
    </row>
    <row r="811" spans="1:2">
      <c r="A811" s="339"/>
      <c r="B811" s="340"/>
    </row>
    <row r="812" spans="1:2">
      <c r="A812" s="339"/>
      <c r="B812" s="340"/>
    </row>
    <row r="813" spans="1:2">
      <c r="A813" s="339"/>
      <c r="B813" s="340"/>
    </row>
    <row r="814" spans="1:2">
      <c r="A814" s="339"/>
      <c r="B814" s="340"/>
    </row>
    <row r="815" spans="1:2">
      <c r="A815" s="339"/>
      <c r="B815" s="340"/>
    </row>
    <row r="816" spans="1:2">
      <c r="A816" s="339"/>
      <c r="B816" s="340"/>
    </row>
    <row r="817" spans="1:2">
      <c r="A817" s="339"/>
      <c r="B817" s="340"/>
    </row>
    <row r="818" spans="1:2">
      <c r="A818" s="339"/>
      <c r="B818" s="340"/>
    </row>
    <row r="819" spans="1:2">
      <c r="A819" s="339"/>
      <c r="B819" s="340"/>
    </row>
    <row r="820" spans="1:2">
      <c r="A820" s="339"/>
      <c r="B820" s="340"/>
    </row>
    <row r="821" spans="1:2">
      <c r="A821" s="339"/>
      <c r="B821" s="340"/>
    </row>
    <row r="822" spans="1:2">
      <c r="A822" s="339"/>
      <c r="B822" s="340"/>
    </row>
    <row r="823" spans="1:2">
      <c r="A823" s="339"/>
      <c r="B823" s="340"/>
    </row>
    <row r="824" spans="1:2">
      <c r="A824" s="339"/>
      <c r="B824" s="340"/>
    </row>
    <row r="825" spans="1:2">
      <c r="A825" s="339"/>
      <c r="B825" s="340"/>
    </row>
    <row r="826" spans="1:2">
      <c r="A826" s="339"/>
      <c r="B826" s="340"/>
    </row>
    <row r="827" spans="1:2">
      <c r="A827" s="339"/>
      <c r="B827" s="340"/>
    </row>
    <row r="828" spans="1:2">
      <c r="A828" s="339"/>
      <c r="B828" s="340"/>
    </row>
    <row r="829" spans="1:2">
      <c r="A829" s="339"/>
      <c r="B829" s="340"/>
    </row>
    <row r="830" spans="1:2">
      <c r="A830" s="339"/>
      <c r="B830" s="340"/>
    </row>
    <row r="831" spans="1:2">
      <c r="A831" s="339"/>
      <c r="B831" s="340"/>
    </row>
    <row r="832" spans="1:2">
      <c r="A832" s="339"/>
      <c r="B832" s="340"/>
    </row>
    <row r="833" spans="1:2">
      <c r="A833" s="339"/>
      <c r="B833" s="340"/>
    </row>
    <row r="834" spans="1:2">
      <c r="A834" s="339"/>
      <c r="B834" s="340"/>
    </row>
    <row r="835" spans="1:2">
      <c r="A835" s="339"/>
      <c r="B835" s="340"/>
    </row>
    <row r="836" spans="1:2">
      <c r="A836" s="339"/>
      <c r="B836" s="340"/>
    </row>
    <row r="837" spans="1:2">
      <c r="A837" s="339"/>
      <c r="B837" s="340"/>
    </row>
    <row r="838" spans="1:2">
      <c r="A838" s="339"/>
      <c r="B838" s="340"/>
    </row>
    <row r="839" spans="1:2">
      <c r="A839" s="339"/>
      <c r="B839" s="340"/>
    </row>
    <row r="840" spans="1:2">
      <c r="A840" s="339"/>
      <c r="B840" s="340"/>
    </row>
    <row r="841" spans="1:2">
      <c r="A841" s="339"/>
      <c r="B841" s="340"/>
    </row>
    <row r="842" spans="1:2">
      <c r="A842" s="339"/>
      <c r="B842" s="340"/>
    </row>
    <row r="843" spans="1:2">
      <c r="A843" s="339"/>
      <c r="B843" s="340"/>
    </row>
    <row r="844" spans="1:2">
      <c r="A844" s="339"/>
      <c r="B844" s="340"/>
    </row>
    <row r="845" spans="1:2">
      <c r="A845" s="339"/>
      <c r="B845" s="340"/>
    </row>
    <row r="846" spans="1:2">
      <c r="A846" s="339"/>
      <c r="B846" s="340"/>
    </row>
    <row r="847" spans="1:2">
      <c r="A847" s="339"/>
      <c r="B847" s="340"/>
    </row>
    <row r="848" spans="1:2">
      <c r="A848" s="339"/>
      <c r="B848" s="340"/>
    </row>
    <row r="849" spans="1:2">
      <c r="A849" s="339"/>
      <c r="B849" s="340"/>
    </row>
    <row r="850" spans="1:2">
      <c r="A850" s="339"/>
      <c r="B850" s="340"/>
    </row>
    <row r="851" spans="1:2">
      <c r="A851" s="339"/>
      <c r="B851" s="340"/>
    </row>
    <row r="852" spans="1:2">
      <c r="A852" s="339"/>
      <c r="B852" s="340"/>
    </row>
    <row r="853" spans="1:2">
      <c r="A853" s="339"/>
      <c r="B853" s="340"/>
    </row>
    <row r="854" spans="1:2">
      <c r="A854" s="339"/>
      <c r="B854" s="340"/>
    </row>
    <row r="855" spans="1:2">
      <c r="A855" s="339"/>
      <c r="B855" s="340"/>
    </row>
    <row r="856" spans="1:2">
      <c r="A856" s="339"/>
      <c r="B856" s="340"/>
    </row>
    <row r="857" spans="1:2">
      <c r="A857" s="339"/>
      <c r="B857" s="340"/>
    </row>
    <row r="858" spans="1:2">
      <c r="A858" s="339"/>
      <c r="B858" s="340"/>
    </row>
    <row r="859" spans="1:2">
      <c r="A859" s="339"/>
      <c r="B859" s="340"/>
    </row>
    <row r="860" spans="1:2">
      <c r="A860" s="339"/>
      <c r="B860" s="340"/>
    </row>
    <row r="861" spans="1:2">
      <c r="A861" s="339"/>
      <c r="B861" s="340"/>
    </row>
    <row r="862" spans="1:2">
      <c r="A862" s="339"/>
      <c r="B862" s="340"/>
    </row>
    <row r="863" spans="1:2">
      <c r="A863" s="339"/>
      <c r="B863" s="340"/>
    </row>
    <row r="864" spans="1:2">
      <c r="A864" s="339"/>
      <c r="B864" s="340"/>
    </row>
    <row r="865" spans="1:2">
      <c r="A865" s="339"/>
      <c r="B865" s="340"/>
    </row>
    <row r="866" spans="1:2">
      <c r="A866" s="339"/>
      <c r="B866" s="340"/>
    </row>
    <row r="867" spans="1:2">
      <c r="A867" s="339"/>
      <c r="B867" s="340"/>
    </row>
    <row r="868" spans="1:2">
      <c r="A868" s="339"/>
      <c r="B868" s="340"/>
    </row>
    <row r="869" spans="1:2">
      <c r="A869" s="339"/>
      <c r="B869" s="340"/>
    </row>
    <row r="870" spans="1:2">
      <c r="A870" s="339"/>
      <c r="B870" s="340"/>
    </row>
    <row r="871" spans="1:2">
      <c r="A871" s="339"/>
      <c r="B871" s="340"/>
    </row>
    <row r="872" spans="1:2">
      <c r="A872" s="339"/>
      <c r="B872" s="340"/>
    </row>
    <row r="873" spans="1:2">
      <c r="A873" s="339"/>
      <c r="B873" s="340"/>
    </row>
    <row r="874" spans="1:2">
      <c r="A874" s="339"/>
      <c r="B874" s="340"/>
    </row>
    <row r="875" spans="1:2">
      <c r="A875" s="339"/>
      <c r="B875" s="340"/>
    </row>
    <row r="876" spans="1:2">
      <c r="A876" s="339"/>
      <c r="B876" s="340"/>
    </row>
    <row r="877" spans="1:2">
      <c r="A877" s="339"/>
      <c r="B877" s="340"/>
    </row>
    <row r="878" spans="1:2">
      <c r="A878" s="339"/>
      <c r="B878" s="340"/>
    </row>
    <row r="879" spans="1:2">
      <c r="A879" s="339"/>
      <c r="B879" s="340"/>
    </row>
    <row r="880" spans="1:2">
      <c r="A880" s="339"/>
      <c r="B880" s="340"/>
    </row>
    <row r="881" spans="1:2">
      <c r="A881" s="339"/>
      <c r="B881" s="340"/>
    </row>
    <row r="882" spans="1:2">
      <c r="A882" s="339"/>
      <c r="B882" s="340"/>
    </row>
    <row r="883" spans="1:2">
      <c r="A883" s="339"/>
      <c r="B883" s="340"/>
    </row>
    <row r="884" spans="1:2">
      <c r="A884" s="339"/>
      <c r="B884" s="340"/>
    </row>
    <row r="885" spans="1:2">
      <c r="A885" s="339"/>
      <c r="B885" s="340"/>
    </row>
    <row r="886" spans="1:2">
      <c r="A886" s="339"/>
      <c r="B886" s="340"/>
    </row>
    <row r="887" spans="1:2">
      <c r="A887" s="339"/>
      <c r="B887" s="340"/>
    </row>
    <row r="888" spans="1:2">
      <c r="A888" s="339"/>
      <c r="B888" s="340"/>
    </row>
    <row r="889" spans="1:2">
      <c r="A889" s="339"/>
      <c r="B889" s="340"/>
    </row>
    <row r="890" spans="1:2">
      <c r="A890" s="339"/>
      <c r="B890" s="340"/>
    </row>
    <row r="891" spans="1:2">
      <c r="A891" s="339"/>
      <c r="B891" s="340"/>
    </row>
    <row r="892" spans="1:2">
      <c r="A892" s="339"/>
      <c r="B892" s="340"/>
    </row>
    <row r="893" spans="1:2">
      <c r="A893" s="339"/>
      <c r="B893" s="340"/>
    </row>
    <row r="894" spans="1:2">
      <c r="A894" s="339"/>
      <c r="B894" s="340"/>
    </row>
    <row r="895" spans="1:2">
      <c r="A895" s="339"/>
      <c r="B895" s="340"/>
    </row>
    <row r="896" spans="1:2">
      <c r="A896" s="339"/>
      <c r="B896" s="340"/>
    </row>
    <row r="897" spans="1:2">
      <c r="A897" s="339"/>
      <c r="B897" s="340"/>
    </row>
    <row r="898" spans="1:2">
      <c r="A898" s="339"/>
      <c r="B898" s="340"/>
    </row>
    <row r="899" spans="1:2">
      <c r="A899" s="339"/>
      <c r="B899" s="340"/>
    </row>
    <row r="900" spans="1:2">
      <c r="A900" s="339"/>
      <c r="B900" s="340"/>
    </row>
    <row r="901" spans="1:2">
      <c r="A901" s="339"/>
      <c r="B901" s="340"/>
    </row>
    <row r="902" spans="1:2">
      <c r="A902" s="339"/>
      <c r="B902" s="340"/>
    </row>
    <row r="903" spans="1:2">
      <c r="A903" s="339"/>
      <c r="B903" s="340"/>
    </row>
    <row r="904" spans="1:2">
      <c r="A904" s="339"/>
      <c r="B904" s="340"/>
    </row>
    <row r="905" spans="1:2">
      <c r="A905" s="339"/>
      <c r="B905" s="340"/>
    </row>
    <row r="906" spans="1:2">
      <c r="A906" s="339"/>
      <c r="B906" s="340"/>
    </row>
    <row r="907" spans="1:2">
      <c r="A907" s="339"/>
      <c r="B907" s="340"/>
    </row>
    <row r="908" spans="1:2">
      <c r="A908" s="339"/>
      <c r="B908" s="340"/>
    </row>
    <row r="909" spans="1:2">
      <c r="A909" s="339"/>
      <c r="B909" s="340"/>
    </row>
    <row r="910" spans="1:2">
      <c r="A910" s="339"/>
      <c r="B910" s="340"/>
    </row>
    <row r="911" spans="1:2">
      <c r="A911" s="339"/>
      <c r="B911" s="340"/>
    </row>
    <row r="912" spans="1:2">
      <c r="A912" s="339"/>
      <c r="B912" s="340"/>
    </row>
    <row r="913" spans="1:2">
      <c r="A913" s="339"/>
      <c r="B913" s="340"/>
    </row>
    <row r="914" spans="1:2">
      <c r="A914" s="339"/>
      <c r="B914" s="340"/>
    </row>
    <row r="915" spans="1:2">
      <c r="A915" s="339"/>
      <c r="B915" s="340"/>
    </row>
    <row r="916" spans="1:2">
      <c r="A916" s="339"/>
      <c r="B916" s="340"/>
    </row>
    <row r="917" spans="1:2">
      <c r="A917" s="339"/>
      <c r="B917" s="340"/>
    </row>
    <row r="918" spans="1:2">
      <c r="A918" s="339"/>
      <c r="B918" s="340"/>
    </row>
    <row r="919" spans="1:2">
      <c r="A919" s="339"/>
      <c r="B919" s="340"/>
    </row>
    <row r="920" spans="1:2">
      <c r="A920" s="339"/>
      <c r="B920" s="340"/>
    </row>
    <row r="921" spans="1:2">
      <c r="A921" s="339"/>
      <c r="B921" s="340"/>
    </row>
    <row r="922" spans="1:2">
      <c r="A922" s="339"/>
      <c r="B922" s="340"/>
    </row>
    <row r="923" spans="1:2">
      <c r="A923" s="339"/>
      <c r="B923" s="340"/>
    </row>
    <row r="924" spans="1:2">
      <c r="A924" s="339"/>
      <c r="B924" s="340"/>
    </row>
    <row r="925" spans="1:2">
      <c r="A925" s="339"/>
      <c r="B925" s="340"/>
    </row>
    <row r="926" spans="1:2">
      <c r="A926" s="339"/>
      <c r="B926" s="340"/>
    </row>
    <row r="927" spans="1:2">
      <c r="A927" s="339"/>
      <c r="B927" s="340"/>
    </row>
    <row r="928" spans="1:2">
      <c r="A928" s="339"/>
      <c r="B928" s="340"/>
    </row>
    <row r="929" spans="1:2">
      <c r="A929" s="339"/>
      <c r="B929" s="340"/>
    </row>
    <row r="930" spans="1:2">
      <c r="A930" s="339"/>
      <c r="B930" s="340"/>
    </row>
    <row r="931" spans="1:2">
      <c r="A931" s="339"/>
      <c r="B931" s="340"/>
    </row>
    <row r="932" spans="1:2">
      <c r="A932" s="339"/>
      <c r="B932" s="340"/>
    </row>
    <row r="933" spans="1:2">
      <c r="A933" s="339"/>
      <c r="B933" s="340"/>
    </row>
    <row r="934" spans="1:2">
      <c r="A934" s="339"/>
      <c r="B934" s="340"/>
    </row>
    <row r="935" spans="1:2">
      <c r="A935" s="339"/>
      <c r="B935" s="340"/>
    </row>
    <row r="936" spans="1:2">
      <c r="A936" s="339"/>
      <c r="B936" s="340"/>
    </row>
    <row r="937" spans="1:2">
      <c r="A937" s="339"/>
      <c r="B937" s="340"/>
    </row>
    <row r="938" spans="1:2">
      <c r="A938" s="339"/>
      <c r="B938" s="340"/>
    </row>
    <row r="939" spans="1:2">
      <c r="A939" s="339"/>
      <c r="B939" s="340"/>
    </row>
    <row r="940" spans="1:2">
      <c r="A940" s="339"/>
      <c r="B940" s="340"/>
    </row>
    <row r="941" spans="1:2">
      <c r="A941" s="339"/>
      <c r="B941" s="340"/>
    </row>
    <row r="942" spans="1:2">
      <c r="A942" s="339"/>
      <c r="B942" s="340"/>
    </row>
    <row r="943" spans="1:2">
      <c r="A943" s="339"/>
      <c r="B943" s="340"/>
    </row>
    <row r="944" spans="1:2">
      <c r="A944" s="339"/>
      <c r="B944" s="340"/>
    </row>
    <row r="945" spans="1:2">
      <c r="A945" s="339"/>
      <c r="B945" s="340"/>
    </row>
    <row r="946" spans="1:2">
      <c r="A946" s="339"/>
      <c r="B946" s="340"/>
    </row>
    <row r="947" spans="1:2">
      <c r="A947" s="339"/>
      <c r="B947" s="340"/>
    </row>
    <row r="948" spans="1:2">
      <c r="A948" s="339"/>
      <c r="B948" s="340"/>
    </row>
    <row r="949" spans="1:2">
      <c r="A949" s="339"/>
      <c r="B949" s="340"/>
    </row>
    <row r="950" spans="1:2">
      <c r="A950" s="339"/>
      <c r="B950" s="340"/>
    </row>
    <row r="951" spans="1:2">
      <c r="A951" s="339"/>
      <c r="B951" s="340"/>
    </row>
    <row r="952" spans="1:2">
      <c r="A952" s="339"/>
      <c r="B952" s="340"/>
    </row>
    <row r="953" spans="1:2">
      <c r="A953" s="339"/>
      <c r="B953" s="340"/>
    </row>
    <row r="954" spans="1:2">
      <c r="A954" s="339"/>
      <c r="B954" s="340"/>
    </row>
    <row r="955" spans="1:2">
      <c r="A955" s="339"/>
      <c r="B955" s="340"/>
    </row>
    <row r="956" spans="1:2">
      <c r="A956" s="339"/>
      <c r="B956" s="340"/>
    </row>
    <row r="957" spans="1:2">
      <c r="A957" s="339"/>
      <c r="B957" s="340"/>
    </row>
    <row r="958" spans="1:2">
      <c r="A958" s="339"/>
      <c r="B958" s="340"/>
    </row>
    <row r="959" spans="1:2">
      <c r="A959" s="339"/>
      <c r="B959" s="340"/>
    </row>
    <row r="960" spans="1:2">
      <c r="A960" s="339"/>
      <c r="B960" s="340"/>
    </row>
    <row r="961" spans="1:2">
      <c r="A961" s="339"/>
      <c r="B961" s="340"/>
    </row>
    <row r="962" spans="1:2">
      <c r="A962" s="339"/>
      <c r="B962" s="340"/>
    </row>
    <row r="963" spans="1:2">
      <c r="A963" s="339"/>
      <c r="B963" s="340"/>
    </row>
    <row r="964" spans="1:2">
      <c r="A964" s="339"/>
      <c r="B964" s="340"/>
    </row>
    <row r="965" spans="1:2">
      <c r="A965" s="339"/>
      <c r="B965" s="340"/>
    </row>
    <row r="966" spans="1:2">
      <c r="A966" s="339"/>
      <c r="B966" s="340"/>
    </row>
    <row r="967" spans="1:2">
      <c r="A967" s="339"/>
      <c r="B967" s="340"/>
    </row>
    <row r="968" spans="1:2">
      <c r="A968" s="339"/>
      <c r="B968" s="340"/>
    </row>
    <row r="969" spans="1:2">
      <c r="A969" s="339"/>
      <c r="B969" s="340"/>
    </row>
    <row r="970" spans="1:2">
      <c r="A970" s="339"/>
      <c r="B970" s="340"/>
    </row>
    <row r="971" spans="1:2">
      <c r="A971" s="339"/>
      <c r="B971" s="340"/>
    </row>
    <row r="972" spans="1:2">
      <c r="A972" s="339"/>
      <c r="B972" s="340"/>
    </row>
    <row r="973" spans="1:2">
      <c r="A973" s="339"/>
      <c r="B973" s="340"/>
    </row>
    <row r="974" spans="1:2">
      <c r="A974" s="339"/>
      <c r="B974" s="340"/>
    </row>
    <row r="975" spans="1:2">
      <c r="A975" s="339"/>
      <c r="B975" s="340"/>
    </row>
    <row r="976" spans="1:2">
      <c r="A976" s="339"/>
      <c r="B976" s="340"/>
    </row>
    <row r="977" spans="1:2">
      <c r="A977" s="339"/>
      <c r="B977" s="340"/>
    </row>
    <row r="978" spans="1:2">
      <c r="A978" s="339"/>
      <c r="B978" s="340"/>
    </row>
    <row r="979" spans="1:2">
      <c r="A979" s="339"/>
      <c r="B979" s="340"/>
    </row>
    <row r="980" spans="1:2">
      <c r="A980" s="339"/>
      <c r="B980" s="340"/>
    </row>
    <row r="981" spans="1:2">
      <c r="A981" s="339"/>
      <c r="B981" s="340"/>
    </row>
    <row r="982" spans="1:2">
      <c r="A982" s="339"/>
      <c r="B982" s="340"/>
    </row>
    <row r="983" spans="1:2">
      <c r="A983" s="339"/>
      <c r="B983" s="340"/>
    </row>
    <row r="984" spans="1:2">
      <c r="A984" s="339"/>
      <c r="B984" s="340"/>
    </row>
    <row r="985" spans="1:2">
      <c r="A985" s="339"/>
      <c r="B985" s="340"/>
    </row>
    <row r="986" spans="1:2">
      <c r="A986" s="339"/>
      <c r="B986" s="340"/>
    </row>
    <row r="987" spans="1:2">
      <c r="A987" s="339"/>
      <c r="B987" s="340"/>
    </row>
    <row r="988" spans="1:2">
      <c r="A988" s="339"/>
      <c r="B988" s="340"/>
    </row>
    <row r="989" spans="1:2">
      <c r="A989" s="339"/>
      <c r="B989" s="340"/>
    </row>
    <row r="990" spans="1:2">
      <c r="A990" s="339"/>
      <c r="B990" s="340"/>
    </row>
    <row r="991" spans="1:2">
      <c r="A991" s="339"/>
      <c r="B991" s="340"/>
    </row>
    <row r="992" spans="1:2">
      <c r="A992" s="339"/>
      <c r="B992" s="340"/>
    </row>
    <row r="993" spans="1:2">
      <c r="A993" s="339"/>
      <c r="B993" s="340"/>
    </row>
    <row r="994" spans="1:2">
      <c r="A994" s="339"/>
      <c r="B994" s="340"/>
    </row>
    <row r="995" spans="1:2">
      <c r="A995" s="339"/>
      <c r="B995" s="340"/>
    </row>
    <row r="996" spans="1:2">
      <c r="A996" s="339"/>
      <c r="B996" s="340"/>
    </row>
    <row r="997" spans="1:2">
      <c r="A997" s="339"/>
      <c r="B997" s="340"/>
    </row>
    <row r="998" spans="1:2">
      <c r="A998" s="339"/>
      <c r="B998" s="340"/>
    </row>
    <row r="999" spans="1:2">
      <c r="A999" s="339"/>
      <c r="B999" s="340"/>
    </row>
    <row r="1000" spans="1:2">
      <c r="A1000" s="339"/>
      <c r="B1000" s="340"/>
    </row>
    <row r="1001" spans="1:2">
      <c r="A1001" s="339"/>
      <c r="B1001" s="340"/>
    </row>
    <row r="1002" spans="1:2">
      <c r="A1002" s="339"/>
      <c r="B1002" s="340"/>
    </row>
    <row r="1003" spans="1:2">
      <c r="A1003" s="339"/>
      <c r="B1003" s="340"/>
    </row>
    <row r="1004" spans="1:2">
      <c r="A1004" s="339"/>
      <c r="B1004" s="340"/>
    </row>
    <row r="1005" spans="1:2">
      <c r="A1005" s="339"/>
      <c r="B1005" s="340"/>
    </row>
    <row r="1006" spans="1:2">
      <c r="A1006" s="339"/>
      <c r="B1006" s="340"/>
    </row>
    <row r="1007" spans="1:2">
      <c r="A1007" s="339"/>
      <c r="B1007" s="340"/>
    </row>
    <row r="1008" spans="1:2">
      <c r="A1008" s="339"/>
      <c r="B1008" s="340"/>
    </row>
    <row r="1009" spans="1:2">
      <c r="A1009" s="339"/>
      <c r="B1009" s="340"/>
    </row>
    <row r="1010" spans="1:2">
      <c r="A1010" s="339"/>
      <c r="B1010" s="340"/>
    </row>
    <row r="1011" spans="1:2">
      <c r="A1011" s="339"/>
      <c r="B1011" s="340"/>
    </row>
    <row r="1012" spans="1:2">
      <c r="A1012" s="339"/>
      <c r="B1012" s="340"/>
    </row>
    <row r="1013" spans="1:2">
      <c r="A1013" s="339"/>
      <c r="B1013" s="340"/>
    </row>
    <row r="1014" spans="1:2">
      <c r="A1014" s="339"/>
      <c r="B1014" s="340"/>
    </row>
    <row r="1015" spans="1:2">
      <c r="A1015" s="339"/>
      <c r="B1015" s="340"/>
    </row>
    <row r="1016" spans="1:2">
      <c r="A1016" s="339"/>
      <c r="B1016" s="340"/>
    </row>
    <row r="1017" spans="1:2">
      <c r="A1017" s="339"/>
      <c r="B1017" s="340"/>
    </row>
    <row r="1018" spans="1:2">
      <c r="A1018" s="339"/>
      <c r="B1018" s="340"/>
    </row>
    <row r="1019" spans="1:2">
      <c r="A1019" s="339"/>
      <c r="B1019" s="340"/>
    </row>
    <row r="1020" spans="1:2">
      <c r="A1020" s="339"/>
      <c r="B1020" s="340"/>
    </row>
    <row r="1021" spans="1:2">
      <c r="A1021" s="339"/>
      <c r="B1021" s="340"/>
    </row>
    <row r="1022" spans="1:2">
      <c r="A1022" s="339"/>
      <c r="B1022" s="340"/>
    </row>
    <row r="1023" spans="1:2">
      <c r="A1023" s="339"/>
      <c r="B1023" s="340"/>
    </row>
    <row r="1024" spans="1:2">
      <c r="A1024" s="339"/>
      <c r="B1024" s="340"/>
    </row>
    <row r="1025" spans="1:2">
      <c r="A1025" s="339"/>
      <c r="B1025" s="340"/>
    </row>
    <row r="1026" spans="1:2">
      <c r="A1026" s="339"/>
      <c r="B1026" s="340"/>
    </row>
    <row r="1027" spans="1:2">
      <c r="A1027" s="339"/>
      <c r="B1027" s="340"/>
    </row>
    <row r="1028" spans="1:2">
      <c r="A1028" s="339"/>
      <c r="B1028" s="340"/>
    </row>
    <row r="1029" spans="1:2">
      <c r="A1029" s="339"/>
      <c r="B1029" s="340"/>
    </row>
    <row r="1030" spans="1:2">
      <c r="A1030" s="339"/>
      <c r="B1030" s="340"/>
    </row>
    <row r="1031" spans="1:2">
      <c r="A1031" s="339"/>
      <c r="B1031" s="340"/>
    </row>
    <row r="1032" spans="1:2">
      <c r="A1032" s="339"/>
      <c r="B1032" s="340"/>
    </row>
    <row r="1033" spans="1:2">
      <c r="A1033" s="339"/>
      <c r="B1033" s="340"/>
    </row>
    <row r="1034" spans="1:2">
      <c r="A1034" s="339"/>
      <c r="B1034" s="340"/>
    </row>
    <row r="1035" spans="1:2">
      <c r="A1035" s="339"/>
      <c r="B1035" s="340"/>
    </row>
    <row r="1036" spans="1:2">
      <c r="A1036" s="339"/>
      <c r="B1036" s="340"/>
    </row>
    <row r="1037" spans="1:2">
      <c r="A1037" s="339"/>
      <c r="B1037" s="340"/>
    </row>
    <row r="1038" spans="1:2">
      <c r="A1038" s="339"/>
      <c r="B1038" s="340"/>
    </row>
    <row r="1039" spans="1:2">
      <c r="A1039" s="339"/>
      <c r="B1039" s="340"/>
    </row>
    <row r="1040" spans="1:2">
      <c r="A1040" s="339"/>
      <c r="B1040" s="340"/>
    </row>
    <row r="1041" spans="1:2">
      <c r="A1041" s="339"/>
      <c r="B1041" s="340"/>
    </row>
    <row r="1042" spans="1:2">
      <c r="A1042" s="339"/>
      <c r="B1042" s="340"/>
    </row>
    <row r="1043" spans="1:2">
      <c r="A1043" s="339"/>
      <c r="B1043" s="340"/>
    </row>
    <row r="1044" spans="1:2">
      <c r="A1044" s="339"/>
      <c r="B1044" s="340"/>
    </row>
    <row r="1045" spans="1:2">
      <c r="A1045" s="339"/>
      <c r="B1045" s="340"/>
    </row>
    <row r="1046" spans="1:2">
      <c r="A1046" s="339"/>
      <c r="B1046" s="340"/>
    </row>
    <row r="1047" spans="1:2">
      <c r="A1047" s="339"/>
      <c r="B1047" s="340"/>
    </row>
    <row r="1048" spans="1:2">
      <c r="A1048" s="339"/>
      <c r="B1048" s="340"/>
    </row>
    <row r="1049" spans="1:2">
      <c r="A1049" s="339"/>
      <c r="B1049" s="340"/>
    </row>
    <row r="1050" spans="1:2">
      <c r="A1050" s="339"/>
      <c r="B1050" s="340"/>
    </row>
    <row r="1051" spans="1:2">
      <c r="A1051" s="339"/>
      <c r="B1051" s="340"/>
    </row>
    <row r="1052" spans="1:2">
      <c r="A1052" s="339"/>
      <c r="B1052" s="340"/>
    </row>
    <row r="1053" spans="1:2">
      <c r="A1053" s="339"/>
      <c r="B1053" s="340"/>
    </row>
    <row r="1054" spans="1:2">
      <c r="A1054" s="339"/>
      <c r="B1054" s="340"/>
    </row>
    <row r="1055" spans="1:2">
      <c r="A1055" s="339"/>
      <c r="B1055" s="340"/>
    </row>
    <row r="1056" spans="1:2">
      <c r="A1056" s="339"/>
      <c r="B1056" s="340"/>
    </row>
    <row r="1057" spans="1:2">
      <c r="A1057" s="339"/>
      <c r="B1057" s="340"/>
    </row>
    <row r="1058" spans="1:2">
      <c r="A1058" s="339"/>
      <c r="B1058" s="340"/>
    </row>
    <row r="1059" spans="1:2">
      <c r="A1059" s="339"/>
      <c r="B1059" s="340"/>
    </row>
    <row r="1060" spans="1:2">
      <c r="A1060" s="339"/>
      <c r="B1060" s="340"/>
    </row>
    <row r="1061" spans="1:2">
      <c r="A1061" s="339"/>
      <c r="B1061" s="340"/>
    </row>
    <row r="1062" spans="1:2">
      <c r="A1062" s="339"/>
      <c r="B1062" s="340"/>
    </row>
    <row r="1063" spans="1:2">
      <c r="A1063" s="339"/>
      <c r="B1063" s="340"/>
    </row>
    <row r="1064" spans="1:2">
      <c r="A1064" s="339"/>
      <c r="B1064" s="340"/>
    </row>
    <row r="1065" spans="1:2">
      <c r="A1065" s="339"/>
      <c r="B1065" s="340"/>
    </row>
    <row r="1066" spans="1:2">
      <c r="A1066" s="339"/>
      <c r="B1066" s="340"/>
    </row>
    <row r="1067" spans="1:2">
      <c r="A1067" s="339"/>
      <c r="B1067" s="340"/>
    </row>
    <row r="1068" spans="1:2">
      <c r="A1068" s="339"/>
      <c r="B1068" s="340"/>
    </row>
    <row r="1069" spans="1:2">
      <c r="A1069" s="339"/>
      <c r="B1069" s="340"/>
    </row>
    <row r="1070" spans="1:2">
      <c r="A1070" s="339"/>
      <c r="B1070" s="340"/>
    </row>
    <row r="1071" spans="1:2">
      <c r="A1071" s="339"/>
      <c r="B1071" s="340"/>
    </row>
    <row r="1072" spans="1:2">
      <c r="A1072" s="339"/>
      <c r="B1072" s="340"/>
    </row>
    <row r="1073" spans="1:2">
      <c r="A1073" s="339"/>
      <c r="B1073" s="340"/>
    </row>
    <row r="1074" spans="1:2">
      <c r="A1074" s="339"/>
      <c r="B1074" s="340"/>
    </row>
    <row r="1075" spans="1:2">
      <c r="A1075" s="339"/>
      <c r="B1075" s="340"/>
    </row>
    <row r="1076" spans="1:2">
      <c r="A1076" s="339"/>
      <c r="B1076" s="340"/>
    </row>
    <row r="1077" spans="1:2">
      <c r="A1077" s="339"/>
      <c r="B1077" s="340"/>
    </row>
    <row r="1078" spans="1:2">
      <c r="A1078" s="339"/>
      <c r="B1078" s="340"/>
    </row>
    <row r="1079" spans="1:2">
      <c r="A1079" s="339"/>
      <c r="B1079" s="340"/>
    </row>
    <row r="1080" spans="1:2">
      <c r="A1080" s="339"/>
      <c r="B1080" s="340"/>
    </row>
    <row r="1081" spans="1:2">
      <c r="A1081" s="339"/>
      <c r="B1081" s="340"/>
    </row>
    <row r="1082" spans="1:2">
      <c r="A1082" s="339"/>
      <c r="B1082" s="340"/>
    </row>
    <row r="1083" spans="1:2">
      <c r="A1083" s="339"/>
      <c r="B1083" s="340"/>
    </row>
    <row r="1084" spans="1:2">
      <c r="A1084" s="339"/>
      <c r="B1084" s="340"/>
    </row>
    <row r="1085" spans="1:2">
      <c r="A1085" s="339"/>
      <c r="B1085" s="340"/>
    </row>
    <row r="1086" spans="1:2">
      <c r="A1086" s="339"/>
      <c r="B1086" s="340"/>
    </row>
    <row r="1087" spans="1:2">
      <c r="A1087" s="339"/>
      <c r="B1087" s="340"/>
    </row>
    <row r="1088" spans="1:2">
      <c r="A1088" s="339"/>
      <c r="B1088" s="340"/>
    </row>
    <row r="1089" spans="1:2">
      <c r="A1089" s="339"/>
      <c r="B1089" s="340"/>
    </row>
    <row r="1090" spans="1:2">
      <c r="A1090" s="339"/>
      <c r="B1090" s="340"/>
    </row>
    <row r="1091" spans="1:2">
      <c r="A1091" s="339"/>
      <c r="B1091" s="340"/>
    </row>
    <row r="1092" spans="1:2">
      <c r="A1092" s="339"/>
      <c r="B1092" s="340"/>
    </row>
    <row r="1093" spans="1:2">
      <c r="A1093" s="339"/>
      <c r="B1093" s="340"/>
    </row>
    <row r="1094" spans="1:2">
      <c r="A1094" s="339"/>
      <c r="B1094" s="340"/>
    </row>
    <row r="1095" spans="1:2">
      <c r="A1095" s="339"/>
      <c r="B1095" s="340"/>
    </row>
    <row r="1096" spans="1:2">
      <c r="A1096" s="339"/>
      <c r="B1096" s="340"/>
    </row>
    <row r="1097" spans="1:2">
      <c r="A1097" s="339"/>
      <c r="B1097" s="340"/>
    </row>
    <row r="1098" spans="1:2">
      <c r="A1098" s="339"/>
      <c r="B1098" s="340"/>
    </row>
    <row r="1099" spans="1:2">
      <c r="A1099" s="339"/>
      <c r="B1099" s="340"/>
    </row>
    <row r="1100" spans="1:2">
      <c r="A1100" s="339"/>
      <c r="B1100" s="340"/>
    </row>
    <row r="1101" spans="1:2">
      <c r="A1101" s="339"/>
      <c r="B1101" s="340"/>
    </row>
    <row r="1102" spans="1:2">
      <c r="A1102" s="339"/>
      <c r="B1102" s="340"/>
    </row>
    <row r="1103" spans="1:2">
      <c r="A1103" s="339"/>
      <c r="B1103" s="340"/>
    </row>
    <row r="1104" spans="1:2">
      <c r="A1104" s="339"/>
      <c r="B1104" s="340"/>
    </row>
    <row r="1105" spans="1:2">
      <c r="A1105" s="339"/>
      <c r="B1105" s="340"/>
    </row>
    <row r="1106" spans="1:2">
      <c r="A1106" s="339"/>
      <c r="B1106" s="340"/>
    </row>
    <row r="1107" spans="1:2">
      <c r="A1107" s="339"/>
      <c r="B1107" s="340"/>
    </row>
    <row r="1108" spans="1:2">
      <c r="A1108" s="339"/>
      <c r="B1108" s="340"/>
    </row>
    <row r="1109" spans="1:2">
      <c r="A1109" s="339"/>
      <c r="B1109" s="340"/>
    </row>
    <row r="1110" spans="1:2">
      <c r="A1110" s="339"/>
      <c r="B1110" s="340"/>
    </row>
    <row r="1111" spans="1:2">
      <c r="A1111" s="339"/>
      <c r="B1111" s="340"/>
    </row>
    <row r="1112" spans="1:2">
      <c r="A1112" s="339"/>
      <c r="B1112" s="340"/>
    </row>
    <row r="1113" spans="1:2">
      <c r="A1113" s="339"/>
      <c r="B1113" s="340"/>
    </row>
    <row r="1114" spans="1:2">
      <c r="A1114" s="339"/>
      <c r="B1114" s="340"/>
    </row>
    <row r="1115" spans="1:2">
      <c r="A1115" s="339"/>
      <c r="B1115" s="340"/>
    </row>
    <row r="1116" spans="1:2">
      <c r="A1116" s="339"/>
      <c r="B1116" s="340"/>
    </row>
    <row r="1117" spans="1:2">
      <c r="A1117" s="339"/>
      <c r="B1117" s="340"/>
    </row>
    <row r="1118" spans="1:2">
      <c r="A1118" s="339"/>
      <c r="B1118" s="340"/>
    </row>
    <row r="1119" spans="1:2">
      <c r="A1119" s="339"/>
      <c r="B1119" s="340"/>
    </row>
    <row r="1120" spans="1:2">
      <c r="A1120" s="339"/>
      <c r="B1120" s="340"/>
    </row>
    <row r="1121" spans="1:2">
      <c r="A1121" s="339"/>
      <c r="B1121" s="340"/>
    </row>
    <row r="1122" spans="1:2">
      <c r="A1122" s="339"/>
      <c r="B1122" s="340"/>
    </row>
    <row r="1123" spans="1:2">
      <c r="A1123" s="339"/>
      <c r="B1123" s="340"/>
    </row>
    <row r="1124" spans="1:2">
      <c r="A1124" s="339"/>
      <c r="B1124" s="340"/>
    </row>
    <row r="1125" spans="1:2">
      <c r="A1125" s="339"/>
      <c r="B1125" s="340"/>
    </row>
    <row r="1126" spans="1:2">
      <c r="A1126" s="339"/>
      <c r="B1126" s="340"/>
    </row>
    <row r="1127" spans="1:2">
      <c r="A1127" s="339"/>
      <c r="B1127" s="340"/>
    </row>
    <row r="1128" spans="1:2">
      <c r="A1128" s="339"/>
      <c r="B1128" s="340"/>
    </row>
    <row r="1129" spans="1:2">
      <c r="A1129" s="339"/>
      <c r="B1129" s="340"/>
    </row>
    <row r="1130" spans="1:2">
      <c r="A1130" s="339"/>
      <c r="B1130" s="340"/>
    </row>
    <row r="1131" spans="1:2">
      <c r="A1131" s="339"/>
      <c r="B1131" s="340"/>
    </row>
    <row r="1132" spans="1:2">
      <c r="A1132" s="339"/>
      <c r="B1132" s="340"/>
    </row>
    <row r="1133" spans="1:2">
      <c r="A1133" s="339"/>
      <c r="B1133" s="340"/>
    </row>
    <row r="1134" spans="1:2">
      <c r="A1134" s="339"/>
      <c r="B1134" s="340"/>
    </row>
    <row r="1135" spans="1:2">
      <c r="A1135" s="339"/>
      <c r="B1135" s="340"/>
    </row>
    <row r="1136" spans="1:2">
      <c r="A1136" s="339"/>
      <c r="B1136" s="340"/>
    </row>
    <row r="1137" spans="1:2">
      <c r="A1137" s="339"/>
      <c r="B1137" s="340"/>
    </row>
    <row r="1138" spans="1:2">
      <c r="A1138" s="339"/>
      <c r="B1138" s="340"/>
    </row>
    <row r="1139" spans="1:2">
      <c r="A1139" s="339"/>
      <c r="B1139" s="340"/>
    </row>
    <row r="1140" spans="1:2">
      <c r="A1140" s="339"/>
      <c r="B1140" s="340"/>
    </row>
    <row r="1141" spans="1:2">
      <c r="A1141" s="339"/>
      <c r="B1141" s="340"/>
    </row>
    <row r="1142" spans="1:2">
      <c r="A1142" s="339"/>
      <c r="B1142" s="340"/>
    </row>
    <row r="1143" spans="1:2">
      <c r="A1143" s="339"/>
      <c r="B1143" s="340"/>
    </row>
    <row r="1144" spans="1:2">
      <c r="A1144" s="339"/>
      <c r="B1144" s="340"/>
    </row>
    <row r="1145" spans="1:2">
      <c r="A1145" s="339"/>
      <c r="B1145" s="340"/>
    </row>
    <row r="1146" spans="1:2">
      <c r="A1146" s="339"/>
      <c r="B1146" s="340"/>
    </row>
    <row r="1147" spans="1:2">
      <c r="A1147" s="339"/>
      <c r="B1147" s="340"/>
    </row>
    <row r="1148" spans="1:2">
      <c r="A1148" s="339"/>
      <c r="B1148" s="340"/>
    </row>
    <row r="1149" spans="1:2">
      <c r="A1149" s="339"/>
      <c r="B1149" s="340"/>
    </row>
    <row r="1150" spans="1:2">
      <c r="A1150" s="339"/>
      <c r="B1150" s="340"/>
    </row>
    <row r="1151" spans="1:2">
      <c r="A1151" s="339"/>
      <c r="B1151" s="340"/>
    </row>
    <row r="1152" spans="1:2">
      <c r="A1152" s="339"/>
      <c r="B1152" s="340"/>
    </row>
    <row r="1153" spans="1:2">
      <c r="A1153" s="339"/>
      <c r="B1153" s="340"/>
    </row>
    <row r="1154" spans="1:2">
      <c r="A1154" s="339"/>
      <c r="B1154" s="340"/>
    </row>
    <row r="1155" spans="1:2">
      <c r="A1155" s="339"/>
      <c r="B1155" s="340"/>
    </row>
    <row r="1156" spans="1:2">
      <c r="A1156" s="339"/>
      <c r="B1156" s="340"/>
    </row>
    <row r="1157" spans="1:2">
      <c r="A1157" s="339"/>
      <c r="B1157" s="340"/>
    </row>
    <row r="1158" spans="1:2">
      <c r="A1158" s="339"/>
      <c r="B1158" s="340"/>
    </row>
    <row r="1159" spans="1:2">
      <c r="A1159" s="339"/>
      <c r="B1159" s="340"/>
    </row>
    <row r="1160" spans="1:2">
      <c r="A1160" s="339"/>
      <c r="B1160" s="340"/>
    </row>
    <row r="1161" spans="1:2">
      <c r="A1161" s="339"/>
      <c r="B1161" s="340"/>
    </row>
    <row r="1162" spans="1:2">
      <c r="A1162" s="339"/>
      <c r="B1162" s="340"/>
    </row>
    <row r="1163" spans="1:2">
      <c r="A1163" s="339"/>
      <c r="B1163" s="340"/>
    </row>
    <row r="1164" spans="1:2">
      <c r="A1164" s="339"/>
      <c r="B1164" s="340"/>
    </row>
    <row r="1165" spans="1:2">
      <c r="A1165" s="339"/>
      <c r="B1165" s="340"/>
    </row>
    <row r="1166" spans="1:2">
      <c r="A1166" s="339"/>
      <c r="B1166" s="340"/>
    </row>
    <row r="1167" spans="1:2">
      <c r="A1167" s="339"/>
      <c r="B1167" s="340"/>
    </row>
    <row r="1168" spans="1:2">
      <c r="A1168" s="339"/>
      <c r="B1168" s="340"/>
    </row>
    <row r="1169" spans="1:2">
      <c r="A1169" s="339"/>
      <c r="B1169" s="340"/>
    </row>
    <row r="1170" spans="1:2">
      <c r="A1170" s="339"/>
      <c r="B1170" s="340"/>
    </row>
    <row r="1171" spans="1:2">
      <c r="A1171" s="339"/>
      <c r="B1171" s="340"/>
    </row>
    <row r="1172" spans="1:2">
      <c r="A1172" s="339"/>
      <c r="B1172" s="340"/>
    </row>
    <row r="1173" spans="1:2">
      <c r="A1173" s="339"/>
      <c r="B1173" s="340"/>
    </row>
    <row r="1174" spans="1:2">
      <c r="A1174" s="339"/>
      <c r="B1174" s="340"/>
    </row>
    <row r="1175" spans="1:2">
      <c r="A1175" s="339"/>
      <c r="B1175" s="340"/>
    </row>
    <row r="1176" spans="1:2">
      <c r="A1176" s="339"/>
      <c r="B1176" s="340"/>
    </row>
    <row r="1177" spans="1:2">
      <c r="A1177" s="339"/>
      <c r="B1177" s="340"/>
    </row>
    <row r="1178" spans="1:2">
      <c r="A1178" s="339"/>
      <c r="B1178" s="340"/>
    </row>
    <row r="1179" spans="1:2">
      <c r="A1179" s="339"/>
      <c r="B1179" s="340"/>
    </row>
    <row r="1180" spans="1:2">
      <c r="A1180" s="339"/>
      <c r="B1180" s="340"/>
    </row>
    <row r="1181" spans="1:2">
      <c r="A1181" s="339"/>
      <c r="B1181" s="340"/>
    </row>
    <row r="1182" spans="1:2">
      <c r="A1182" s="339"/>
      <c r="B1182" s="340"/>
    </row>
    <row r="1183" spans="1:2">
      <c r="A1183" s="339"/>
      <c r="B1183" s="340"/>
    </row>
    <row r="1184" spans="1:2">
      <c r="A1184" s="339"/>
      <c r="B1184" s="340"/>
    </row>
    <row r="1185" spans="1:2">
      <c r="A1185" s="339"/>
      <c r="B1185" s="340"/>
    </row>
    <row r="1186" spans="1:2">
      <c r="A1186" s="339"/>
      <c r="B1186" s="340"/>
    </row>
    <row r="1187" spans="1:2">
      <c r="A1187" s="339"/>
      <c r="B1187" s="340"/>
    </row>
    <row r="1188" spans="1:2">
      <c r="A1188" s="339"/>
      <c r="B1188" s="340"/>
    </row>
    <row r="1189" spans="1:2">
      <c r="A1189" s="339"/>
      <c r="B1189" s="340"/>
    </row>
    <row r="1190" spans="1:2">
      <c r="A1190" s="339"/>
      <c r="B1190" s="340"/>
    </row>
    <row r="1191" spans="1:2">
      <c r="A1191" s="339"/>
      <c r="B1191" s="340"/>
    </row>
    <row r="1192" spans="1:2">
      <c r="A1192" s="339"/>
      <c r="B1192" s="340"/>
    </row>
    <row r="1193" spans="1:2">
      <c r="A1193" s="339"/>
      <c r="B1193" s="340"/>
    </row>
    <row r="1194" spans="1:2">
      <c r="A1194" s="339"/>
      <c r="B1194" s="340"/>
    </row>
    <row r="1195" spans="1:2">
      <c r="A1195" s="339"/>
      <c r="B1195" s="340"/>
    </row>
    <row r="1196" spans="1:2">
      <c r="A1196" s="339"/>
      <c r="B1196" s="340"/>
    </row>
    <row r="1197" spans="1:2">
      <c r="A1197" s="339"/>
      <c r="B1197" s="340"/>
    </row>
    <row r="1198" spans="1:2">
      <c r="A1198" s="339"/>
      <c r="B1198" s="340"/>
    </row>
    <row r="1199" spans="1:2">
      <c r="A1199" s="339"/>
      <c r="B1199" s="340"/>
    </row>
    <row r="1200" spans="1:2">
      <c r="A1200" s="339"/>
      <c r="B1200" s="340"/>
    </row>
    <row r="1201" spans="1:2">
      <c r="A1201" s="339"/>
      <c r="B1201" s="340"/>
    </row>
    <row r="1202" spans="1:2">
      <c r="A1202" s="339"/>
      <c r="B1202" s="340"/>
    </row>
    <row r="1203" spans="1:2">
      <c r="A1203" s="339"/>
      <c r="B1203" s="340"/>
    </row>
    <row r="1204" spans="1:2">
      <c r="A1204" s="339"/>
      <c r="B1204" s="340"/>
    </row>
    <row r="1205" spans="1:2">
      <c r="A1205" s="339"/>
      <c r="B1205" s="340"/>
    </row>
    <row r="1206" spans="1:2">
      <c r="A1206" s="339"/>
      <c r="B1206" s="340"/>
    </row>
    <row r="1207" spans="1:2">
      <c r="A1207" s="339"/>
      <c r="B1207" s="340"/>
    </row>
    <row r="1208" spans="1:2">
      <c r="A1208" s="339"/>
      <c r="B1208" s="340"/>
    </row>
    <row r="1209" spans="1:2">
      <c r="A1209" s="339"/>
      <c r="B1209" s="340"/>
    </row>
    <row r="1210" spans="1:2">
      <c r="A1210" s="339"/>
      <c r="B1210" s="340"/>
    </row>
    <row r="1211" spans="1:2">
      <c r="A1211" s="339"/>
      <c r="B1211" s="340"/>
    </row>
    <row r="1212" spans="1:2">
      <c r="A1212" s="339"/>
      <c r="B1212" s="340"/>
    </row>
    <row r="1213" spans="1:2">
      <c r="A1213" s="339"/>
      <c r="B1213" s="340"/>
    </row>
    <row r="1214" spans="1:2">
      <c r="A1214" s="339"/>
      <c r="B1214" s="340"/>
    </row>
    <row r="1215" spans="1:2">
      <c r="A1215" s="339"/>
      <c r="B1215" s="340"/>
    </row>
    <row r="1216" spans="1:2">
      <c r="A1216" s="339"/>
      <c r="B1216" s="340"/>
    </row>
    <row r="1217" spans="1:2">
      <c r="A1217" s="339"/>
      <c r="B1217" s="340"/>
    </row>
    <row r="1218" spans="1:2">
      <c r="A1218" s="339"/>
      <c r="B1218" s="340"/>
    </row>
    <row r="1219" spans="1:2">
      <c r="A1219" s="339"/>
      <c r="B1219" s="340"/>
    </row>
    <row r="1220" spans="1:2">
      <c r="A1220" s="339"/>
      <c r="B1220" s="340"/>
    </row>
    <row r="1221" spans="1:2">
      <c r="A1221" s="339"/>
      <c r="B1221" s="340"/>
    </row>
    <row r="1222" spans="1:2">
      <c r="A1222" s="339"/>
      <c r="B1222" s="340"/>
    </row>
    <row r="1223" spans="1:2">
      <c r="A1223" s="339"/>
      <c r="B1223" s="340"/>
    </row>
    <row r="1224" spans="1:2">
      <c r="A1224" s="339"/>
      <c r="B1224" s="340"/>
    </row>
    <row r="1225" spans="1:2">
      <c r="A1225" s="339"/>
      <c r="B1225" s="340"/>
    </row>
    <row r="1226" spans="1:2">
      <c r="A1226" s="339"/>
      <c r="B1226" s="340"/>
    </row>
    <row r="1227" spans="1:2">
      <c r="A1227" s="339"/>
      <c r="B1227" s="340"/>
    </row>
    <row r="1228" spans="1:2">
      <c r="A1228" s="339"/>
      <c r="B1228" s="340"/>
    </row>
    <row r="1229" spans="1:2">
      <c r="A1229" s="339"/>
      <c r="B1229" s="340"/>
    </row>
    <row r="1230" spans="1:2">
      <c r="A1230" s="339"/>
      <c r="B1230" s="340"/>
    </row>
    <row r="1231" spans="1:2">
      <c r="A1231" s="339"/>
      <c r="B1231" s="340"/>
    </row>
    <row r="1232" spans="1:2">
      <c r="A1232" s="339"/>
      <c r="B1232" s="340"/>
    </row>
    <row r="1233" spans="1:2">
      <c r="A1233" s="339"/>
      <c r="B1233" s="340"/>
    </row>
    <row r="1234" spans="1:2">
      <c r="A1234" s="339"/>
      <c r="B1234" s="340"/>
    </row>
    <row r="1235" spans="1:2">
      <c r="A1235" s="339"/>
      <c r="B1235" s="340"/>
    </row>
    <row r="1236" spans="1:2">
      <c r="A1236" s="339"/>
      <c r="B1236" s="340"/>
    </row>
    <row r="1237" spans="1:2">
      <c r="A1237" s="339"/>
      <c r="B1237" s="340"/>
    </row>
    <row r="1238" spans="1:2">
      <c r="A1238" s="339"/>
      <c r="B1238" s="340"/>
    </row>
    <row r="1239" spans="1:2">
      <c r="A1239" s="339"/>
      <c r="B1239" s="340"/>
    </row>
    <row r="1240" spans="1:2">
      <c r="A1240" s="339"/>
      <c r="B1240" s="340"/>
    </row>
    <row r="1241" spans="1:2">
      <c r="A1241" s="339"/>
      <c r="B1241" s="340"/>
    </row>
    <row r="1242" spans="1:2">
      <c r="A1242" s="339"/>
      <c r="B1242" s="340"/>
    </row>
    <row r="1243" spans="1:2">
      <c r="A1243" s="339"/>
      <c r="B1243" s="340"/>
    </row>
    <row r="1244" spans="1:2">
      <c r="A1244" s="339"/>
      <c r="B1244" s="340"/>
    </row>
    <row r="1245" spans="1:2">
      <c r="A1245" s="339"/>
      <c r="B1245" s="340"/>
    </row>
    <row r="1246" spans="1:2">
      <c r="A1246" s="339"/>
      <c r="B1246" s="340"/>
    </row>
    <row r="1247" spans="1:2">
      <c r="A1247" s="339"/>
      <c r="B1247" s="340"/>
    </row>
    <row r="1248" spans="1:2">
      <c r="A1248" s="339"/>
      <c r="B1248" s="340"/>
    </row>
    <row r="1249" spans="1:2">
      <c r="A1249" s="339"/>
      <c r="B1249" s="340"/>
    </row>
    <row r="1250" spans="1:2">
      <c r="A1250" s="339"/>
      <c r="B1250" s="340"/>
    </row>
    <row r="1251" spans="1:2">
      <c r="A1251" s="339"/>
      <c r="B1251" s="340"/>
    </row>
    <row r="1252" spans="1:2">
      <c r="A1252" s="339"/>
      <c r="B1252" s="340"/>
    </row>
    <row r="1253" spans="1:2">
      <c r="A1253" s="339"/>
      <c r="B1253" s="340"/>
    </row>
    <row r="1254" spans="1:2">
      <c r="A1254" s="339"/>
      <c r="B1254" s="340"/>
    </row>
    <row r="1255" spans="1:2">
      <c r="A1255" s="339"/>
      <c r="B1255" s="340"/>
    </row>
    <row r="1256" spans="1:2">
      <c r="A1256" s="339"/>
      <c r="B1256" s="340"/>
    </row>
    <row r="1257" spans="1:2">
      <c r="A1257" s="339"/>
      <c r="B1257" s="340"/>
    </row>
    <row r="1258" spans="1:2">
      <c r="A1258" s="339"/>
      <c r="B1258" s="340"/>
    </row>
    <row r="1259" spans="1:2">
      <c r="A1259" s="339"/>
      <c r="B1259" s="340"/>
    </row>
    <row r="1260" spans="1:2">
      <c r="A1260" s="339"/>
      <c r="B1260" s="340"/>
    </row>
    <row r="1261" spans="1:2">
      <c r="A1261" s="339"/>
      <c r="B1261" s="340"/>
    </row>
    <row r="1262" spans="1:2">
      <c r="A1262" s="339"/>
      <c r="B1262" s="340"/>
    </row>
    <row r="1263" spans="1:2">
      <c r="A1263" s="339"/>
      <c r="B1263" s="340"/>
    </row>
    <row r="1264" spans="1:2">
      <c r="A1264" s="339"/>
      <c r="B1264" s="340"/>
    </row>
    <row r="1265" spans="1:2">
      <c r="A1265" s="339"/>
      <c r="B1265" s="340"/>
    </row>
    <row r="1266" spans="1:2">
      <c r="A1266" s="339"/>
      <c r="B1266" s="340"/>
    </row>
    <row r="1267" spans="1:2">
      <c r="A1267" s="339"/>
      <c r="B1267" s="340"/>
    </row>
    <row r="1268" spans="1:2">
      <c r="A1268" s="339"/>
      <c r="B1268" s="340"/>
    </row>
    <row r="1269" spans="1:2">
      <c r="A1269" s="339"/>
      <c r="B1269" s="340"/>
    </row>
    <row r="1270" spans="1:2">
      <c r="A1270" s="339"/>
      <c r="B1270" s="340"/>
    </row>
    <row r="1271" spans="1:2">
      <c r="A1271" s="339"/>
      <c r="B1271" s="340"/>
    </row>
    <row r="1272" spans="1:2">
      <c r="A1272" s="339"/>
      <c r="B1272" s="340"/>
    </row>
    <row r="1273" spans="1:2">
      <c r="A1273" s="339"/>
      <c r="B1273" s="340"/>
    </row>
    <row r="1274" spans="1:2">
      <c r="A1274" s="339"/>
      <c r="B1274" s="340"/>
    </row>
    <row r="1275" spans="1:2">
      <c r="A1275" s="339"/>
      <c r="B1275" s="340"/>
    </row>
    <row r="1276" spans="1:2">
      <c r="A1276" s="339"/>
      <c r="B1276" s="340"/>
    </row>
    <row r="1277" spans="1:2">
      <c r="A1277" s="339"/>
      <c r="B1277" s="340"/>
    </row>
    <row r="1278" spans="1:2">
      <c r="A1278" s="339"/>
      <c r="B1278" s="340"/>
    </row>
    <row r="1279" spans="1:2">
      <c r="A1279" s="339"/>
      <c r="B1279" s="340"/>
    </row>
    <row r="1280" spans="1:2">
      <c r="A1280" s="339"/>
      <c r="B1280" s="340"/>
    </row>
    <row r="1281" spans="1:2">
      <c r="A1281" s="339"/>
      <c r="B1281" s="340"/>
    </row>
    <row r="1282" spans="1:2">
      <c r="A1282" s="339"/>
      <c r="B1282" s="340"/>
    </row>
    <row r="1283" spans="1:2">
      <c r="A1283" s="339"/>
      <c r="B1283" s="340"/>
    </row>
    <row r="1284" spans="1:2">
      <c r="A1284" s="339"/>
      <c r="B1284" s="340"/>
    </row>
    <row r="1285" spans="1:2">
      <c r="A1285" s="339"/>
      <c r="B1285" s="340"/>
    </row>
    <row r="1286" spans="1:2">
      <c r="A1286" s="339"/>
      <c r="B1286" s="340"/>
    </row>
    <row r="1287" spans="1:2">
      <c r="A1287" s="339"/>
      <c r="B1287" s="340"/>
    </row>
    <row r="1288" spans="1:2">
      <c r="A1288" s="339"/>
      <c r="B1288" s="340"/>
    </row>
    <row r="1289" spans="1:2">
      <c r="A1289" s="339"/>
      <c r="B1289" s="340"/>
    </row>
    <row r="1290" spans="1:2">
      <c r="A1290" s="339"/>
      <c r="B1290" s="340"/>
    </row>
    <row r="1291" spans="1:2">
      <c r="A1291" s="339"/>
      <c r="B1291" s="340"/>
    </row>
    <row r="1292" spans="1:2">
      <c r="A1292" s="339"/>
      <c r="B1292" s="340"/>
    </row>
    <row r="1293" spans="1:2">
      <c r="A1293" s="339"/>
      <c r="B1293" s="340"/>
    </row>
    <row r="1294" spans="1:2">
      <c r="A1294" s="339"/>
      <c r="B1294" s="340"/>
    </row>
    <row r="1295" spans="1:2">
      <c r="A1295" s="339"/>
      <c r="B1295" s="340"/>
    </row>
    <row r="1296" spans="1:2">
      <c r="A1296" s="339"/>
      <c r="B1296" s="340"/>
    </row>
    <row r="1297" spans="1:2">
      <c r="A1297" s="339"/>
      <c r="B1297" s="340"/>
    </row>
    <row r="1298" spans="1:2">
      <c r="A1298" s="339"/>
      <c r="B1298" s="340"/>
    </row>
    <row r="1299" spans="1:2">
      <c r="A1299" s="339"/>
      <c r="B1299" s="340"/>
    </row>
    <row r="1300" spans="1:2">
      <c r="A1300" s="339"/>
      <c r="B1300" s="340"/>
    </row>
    <row r="1301" spans="1:2">
      <c r="A1301" s="339"/>
      <c r="B1301" s="340"/>
    </row>
    <row r="1302" spans="1:2">
      <c r="A1302" s="339"/>
      <c r="B1302" s="340"/>
    </row>
    <row r="1303" spans="1:2">
      <c r="A1303" s="339"/>
      <c r="B1303" s="340"/>
    </row>
    <row r="1304" spans="1:2">
      <c r="A1304" s="339"/>
      <c r="B1304" s="340"/>
    </row>
    <row r="1305" spans="1:2">
      <c r="A1305" s="339"/>
      <c r="B1305" s="340"/>
    </row>
    <row r="1306" spans="1:2">
      <c r="A1306" s="339"/>
      <c r="B1306" s="340"/>
    </row>
    <row r="1307" spans="1:2">
      <c r="A1307" s="339"/>
      <c r="B1307" s="340"/>
    </row>
    <row r="1308" spans="1:2">
      <c r="A1308" s="339"/>
      <c r="B1308" s="340"/>
    </row>
    <row r="1309" spans="1:2">
      <c r="A1309" s="339"/>
      <c r="B1309" s="340"/>
    </row>
    <row r="1310" spans="1:2">
      <c r="A1310" s="339"/>
      <c r="B1310" s="340"/>
    </row>
    <row r="1311" spans="1:2">
      <c r="A1311" s="339"/>
      <c r="B1311" s="340"/>
    </row>
    <row r="1312" spans="1:2">
      <c r="A1312" s="339"/>
      <c r="B1312" s="340"/>
    </row>
    <row r="1313" spans="1:2">
      <c r="A1313" s="339"/>
      <c r="B1313" s="340"/>
    </row>
    <row r="1314" spans="1:2">
      <c r="A1314" s="339"/>
      <c r="B1314" s="340"/>
    </row>
    <row r="1315" spans="1:2">
      <c r="A1315" s="339"/>
      <c r="B1315" s="340"/>
    </row>
    <row r="1316" spans="1:2">
      <c r="A1316" s="339"/>
      <c r="B1316" s="340"/>
    </row>
    <row r="1317" spans="1:2">
      <c r="A1317" s="339"/>
      <c r="B1317" s="340"/>
    </row>
    <row r="1318" spans="1:2">
      <c r="A1318" s="339"/>
      <c r="B1318" s="340"/>
    </row>
    <row r="1319" spans="1:2">
      <c r="A1319" s="339"/>
      <c r="B1319" s="340"/>
    </row>
    <row r="1320" spans="1:2">
      <c r="A1320" s="339"/>
      <c r="B1320" s="340"/>
    </row>
    <row r="1321" spans="1:2">
      <c r="A1321" s="339"/>
      <c r="B1321" s="340"/>
    </row>
    <row r="1322" spans="1:2">
      <c r="A1322" s="339"/>
      <c r="B1322" s="340"/>
    </row>
    <row r="1323" spans="1:2">
      <c r="A1323" s="339"/>
      <c r="B1323" s="340"/>
    </row>
    <row r="1324" spans="1:2">
      <c r="A1324" s="339"/>
      <c r="B1324" s="340"/>
    </row>
    <row r="1325" spans="1:2">
      <c r="A1325" s="339"/>
      <c r="B1325" s="340"/>
    </row>
    <row r="1326" spans="1:2">
      <c r="A1326" s="339"/>
      <c r="B1326" s="340"/>
    </row>
    <row r="1327" spans="1:2">
      <c r="A1327" s="339"/>
      <c r="B1327" s="340"/>
    </row>
    <row r="1328" spans="1:2">
      <c r="A1328" s="339"/>
      <c r="B1328" s="340"/>
    </row>
    <row r="1329" spans="1:2">
      <c r="A1329" s="339"/>
      <c r="B1329" s="340"/>
    </row>
    <row r="1330" spans="1:2">
      <c r="A1330" s="339"/>
      <c r="B1330" s="340"/>
    </row>
    <row r="1331" spans="1:2">
      <c r="A1331" s="339"/>
      <c r="B1331" s="340"/>
    </row>
    <row r="1332" spans="1:2">
      <c r="A1332" s="339"/>
      <c r="B1332" s="340"/>
    </row>
    <row r="1333" spans="1:2">
      <c r="A1333" s="339"/>
      <c r="B1333" s="340"/>
    </row>
    <row r="1334" spans="1:2">
      <c r="A1334" s="339"/>
      <c r="B1334" s="340"/>
    </row>
    <row r="1335" spans="1:2">
      <c r="A1335" s="339"/>
      <c r="B1335" s="340"/>
    </row>
    <row r="1336" spans="1:2">
      <c r="A1336" s="339"/>
      <c r="B1336" s="340"/>
    </row>
    <row r="1337" spans="1:2">
      <c r="A1337" s="339"/>
      <c r="B1337" s="340"/>
    </row>
    <row r="1338" spans="1:2">
      <c r="A1338" s="339"/>
      <c r="B1338" s="340"/>
    </row>
    <row r="1339" spans="1:2">
      <c r="A1339" s="339"/>
      <c r="B1339" s="340"/>
    </row>
    <row r="1340" spans="1:2">
      <c r="A1340" s="339"/>
      <c r="B1340" s="340"/>
    </row>
    <row r="1341" spans="1:2">
      <c r="A1341" s="339"/>
      <c r="B1341" s="340"/>
    </row>
    <row r="1342" spans="1:2">
      <c r="A1342" s="339"/>
      <c r="B1342" s="340"/>
    </row>
    <row r="1343" spans="1:2">
      <c r="A1343" s="339"/>
      <c r="B1343" s="340"/>
    </row>
    <row r="1344" spans="1:2">
      <c r="A1344" s="339"/>
      <c r="B1344" s="340"/>
    </row>
    <row r="1345" spans="1:2">
      <c r="A1345" s="339"/>
      <c r="B1345" s="340"/>
    </row>
    <row r="1346" spans="1:2">
      <c r="A1346" s="339"/>
      <c r="B1346" s="340"/>
    </row>
    <row r="1347" spans="1:2">
      <c r="A1347" s="339"/>
      <c r="B1347" s="340"/>
    </row>
    <row r="1348" spans="1:2">
      <c r="A1348" s="339"/>
      <c r="B1348" s="340"/>
    </row>
    <row r="1349" spans="1:2">
      <c r="A1349" s="339"/>
      <c r="B1349" s="340"/>
    </row>
    <row r="1350" spans="1:2">
      <c r="A1350" s="339"/>
      <c r="B1350" s="340"/>
    </row>
    <row r="1351" spans="1:2">
      <c r="A1351" s="339"/>
      <c r="B1351" s="340"/>
    </row>
    <row r="1352" spans="1:2">
      <c r="A1352" s="339"/>
      <c r="B1352" s="340"/>
    </row>
    <row r="1353" spans="1:2">
      <c r="A1353" s="339"/>
      <c r="B1353" s="340"/>
    </row>
    <row r="1354" spans="1:2">
      <c r="A1354" s="339"/>
      <c r="B1354" s="340"/>
    </row>
    <row r="1355" spans="1:2">
      <c r="A1355" s="339"/>
      <c r="B1355" s="340"/>
    </row>
    <row r="1356" spans="1:2">
      <c r="A1356" s="339"/>
      <c r="B1356" s="340"/>
    </row>
    <row r="1357" spans="1:2">
      <c r="A1357" s="339"/>
      <c r="B1357" s="340"/>
    </row>
    <row r="1358" spans="1:2">
      <c r="A1358" s="339"/>
      <c r="B1358" s="340"/>
    </row>
    <row r="1359" spans="1:2">
      <c r="A1359" s="339"/>
      <c r="B1359" s="340"/>
    </row>
    <row r="1360" spans="1:2">
      <c r="A1360" s="339"/>
      <c r="B1360" s="340"/>
    </row>
    <row r="1361" spans="1:2">
      <c r="A1361" s="339"/>
      <c r="B1361" s="340"/>
    </row>
    <row r="1362" spans="1:2">
      <c r="A1362" s="339"/>
      <c r="B1362" s="340"/>
    </row>
    <row r="1363" spans="1:2">
      <c r="A1363" s="339"/>
      <c r="B1363" s="340"/>
    </row>
    <row r="1364" spans="1:2">
      <c r="A1364" s="339"/>
      <c r="B1364" s="340"/>
    </row>
    <row r="1365" spans="1:2">
      <c r="A1365" s="339"/>
      <c r="B1365" s="340"/>
    </row>
    <row r="1366" spans="1:2">
      <c r="A1366" s="339"/>
      <c r="B1366" s="340"/>
    </row>
    <row r="1367" spans="1:2">
      <c r="A1367" s="339"/>
      <c r="B1367" s="340"/>
    </row>
    <row r="1368" spans="1:2">
      <c r="A1368" s="339"/>
      <c r="B1368" s="340"/>
    </row>
    <row r="1369" spans="1:2">
      <c r="A1369" s="339"/>
      <c r="B1369" s="340"/>
    </row>
    <row r="1370" spans="1:2">
      <c r="A1370" s="339"/>
      <c r="B1370" s="340"/>
    </row>
    <row r="1371" spans="1:2">
      <c r="A1371" s="339"/>
      <c r="B1371" s="340"/>
    </row>
    <row r="1372" spans="1:2">
      <c r="A1372" s="339"/>
      <c r="B1372" s="340"/>
    </row>
    <row r="1373" spans="1:2">
      <c r="A1373" s="339"/>
      <c r="B1373" s="340"/>
    </row>
    <row r="1374" spans="1:2">
      <c r="A1374" s="339"/>
      <c r="B1374" s="340"/>
    </row>
    <row r="1375" spans="1:2">
      <c r="A1375" s="339"/>
      <c r="B1375" s="340"/>
    </row>
    <row r="1376" spans="1:2">
      <c r="A1376" s="339"/>
      <c r="B1376" s="340"/>
    </row>
    <row r="1377" spans="1:2">
      <c r="A1377" s="339"/>
      <c r="B1377" s="340"/>
    </row>
    <row r="1378" spans="1:2">
      <c r="A1378" s="339"/>
      <c r="B1378" s="340"/>
    </row>
    <row r="1379" spans="1:2">
      <c r="A1379" s="339"/>
      <c r="B1379" s="340"/>
    </row>
    <row r="1380" spans="1:2">
      <c r="A1380" s="339"/>
      <c r="B1380" s="340"/>
    </row>
    <row r="1381" spans="1:2">
      <c r="A1381" s="339"/>
      <c r="B1381" s="340"/>
    </row>
    <row r="1382" spans="1:2">
      <c r="A1382" s="339"/>
      <c r="B1382" s="340"/>
    </row>
    <row r="1383" spans="1:2">
      <c r="A1383" s="339"/>
      <c r="B1383" s="340"/>
    </row>
    <row r="1384" spans="1:2">
      <c r="A1384" s="339"/>
      <c r="B1384" s="340"/>
    </row>
    <row r="1385" spans="1:2">
      <c r="A1385" s="339"/>
      <c r="B1385" s="340"/>
    </row>
    <row r="1386" spans="1:2">
      <c r="A1386" s="339"/>
      <c r="B1386" s="340"/>
    </row>
    <row r="1387" spans="1:2">
      <c r="A1387" s="339"/>
      <c r="B1387" s="340"/>
    </row>
    <row r="1388" spans="1:2">
      <c r="A1388" s="339"/>
      <c r="B1388" s="340"/>
    </row>
    <row r="1389" spans="1:2">
      <c r="A1389" s="339"/>
      <c r="B1389" s="340"/>
    </row>
    <row r="1390" spans="1:2">
      <c r="A1390" s="339"/>
      <c r="B1390" s="340"/>
    </row>
    <row r="1391" spans="1:2">
      <c r="A1391" s="339"/>
      <c r="B1391" s="340"/>
    </row>
    <row r="1392" spans="1:2">
      <c r="A1392" s="339"/>
      <c r="B1392" s="340"/>
    </row>
    <row r="1393" spans="1:2">
      <c r="A1393" s="339"/>
      <c r="B1393" s="340"/>
    </row>
    <row r="1394" spans="1:2">
      <c r="A1394" s="339"/>
      <c r="B1394" s="340"/>
    </row>
    <row r="1395" spans="1:2">
      <c r="A1395" s="339"/>
      <c r="B1395" s="340"/>
    </row>
    <row r="1396" spans="1:2">
      <c r="A1396" s="339"/>
      <c r="B1396" s="340"/>
    </row>
    <row r="1397" spans="1:2">
      <c r="A1397" s="339"/>
      <c r="B1397" s="340"/>
    </row>
    <row r="1398" spans="1:2">
      <c r="A1398" s="339"/>
      <c r="B1398" s="340"/>
    </row>
    <row r="1399" spans="1:2">
      <c r="A1399" s="339"/>
      <c r="B1399" s="340"/>
    </row>
    <row r="1400" spans="1:2">
      <c r="A1400" s="339"/>
      <c r="B1400" s="340"/>
    </row>
    <row r="1401" spans="1:2">
      <c r="A1401" s="339"/>
      <c r="B1401" s="340"/>
    </row>
    <row r="1402" spans="1:2">
      <c r="A1402" s="339"/>
      <c r="B1402" s="340"/>
    </row>
    <row r="1403" spans="1:2">
      <c r="A1403" s="339"/>
      <c r="B1403" s="340"/>
    </row>
    <row r="1404" spans="1:2">
      <c r="A1404" s="339"/>
      <c r="B1404" s="340"/>
    </row>
    <row r="1405" spans="1:2">
      <c r="A1405" s="339"/>
      <c r="B1405" s="340"/>
    </row>
    <row r="1406" spans="1:2">
      <c r="A1406" s="339"/>
      <c r="B1406" s="340"/>
    </row>
    <row r="1407" spans="1:2">
      <c r="A1407" s="339"/>
      <c r="B1407" s="340"/>
    </row>
    <row r="1408" spans="1:2">
      <c r="A1408" s="339"/>
      <c r="B1408" s="340"/>
    </row>
    <row r="1409" spans="1:2">
      <c r="A1409" s="339"/>
      <c r="B1409" s="340"/>
    </row>
    <row r="1410" spans="1:2">
      <c r="A1410" s="339"/>
      <c r="B1410" s="340"/>
    </row>
    <row r="1411" spans="1:2">
      <c r="A1411" s="339"/>
      <c r="B1411" s="340"/>
    </row>
    <row r="1412" spans="1:2">
      <c r="A1412" s="339"/>
      <c r="B1412" s="340"/>
    </row>
    <row r="1413" spans="1:2">
      <c r="A1413" s="339"/>
      <c r="B1413" s="340"/>
    </row>
    <row r="1414" spans="1:2">
      <c r="A1414" s="339"/>
      <c r="B1414" s="340"/>
    </row>
    <row r="1415" spans="1:2">
      <c r="A1415" s="339"/>
      <c r="B1415" s="340"/>
    </row>
    <row r="1416" spans="1:2">
      <c r="A1416" s="339"/>
      <c r="B1416" s="340"/>
    </row>
    <row r="1417" spans="1:2">
      <c r="A1417" s="339"/>
      <c r="B1417" s="340"/>
    </row>
    <row r="1418" spans="1:2">
      <c r="A1418" s="339"/>
      <c r="B1418" s="340"/>
    </row>
    <row r="1419" spans="1:2">
      <c r="A1419" s="339"/>
      <c r="B1419" s="340"/>
    </row>
    <row r="1420" spans="1:2">
      <c r="A1420" s="339"/>
      <c r="B1420" s="340"/>
    </row>
    <row r="1421" spans="1:2">
      <c r="A1421" s="339"/>
      <c r="B1421" s="340"/>
    </row>
    <row r="1422" spans="1:2">
      <c r="A1422" s="339"/>
      <c r="B1422" s="340"/>
    </row>
    <row r="1423" spans="1:2">
      <c r="A1423" s="339"/>
      <c r="B1423" s="340"/>
    </row>
    <row r="1424" spans="1:2">
      <c r="A1424" s="339"/>
      <c r="B1424" s="340"/>
    </row>
    <row r="1425" spans="1:2">
      <c r="A1425" s="339"/>
      <c r="B1425" s="340"/>
    </row>
    <row r="1426" spans="1:2">
      <c r="A1426" s="339"/>
      <c r="B1426" s="340"/>
    </row>
    <row r="1427" spans="1:2">
      <c r="A1427" s="339"/>
      <c r="B1427" s="340"/>
    </row>
    <row r="1428" spans="1:2">
      <c r="A1428" s="339"/>
      <c r="B1428" s="340"/>
    </row>
    <row r="1429" spans="1:2">
      <c r="A1429" s="339"/>
      <c r="B1429" s="340"/>
    </row>
    <row r="1430" spans="1:2">
      <c r="A1430" s="339"/>
      <c r="B1430" s="340"/>
    </row>
    <row r="1431" spans="1:2">
      <c r="A1431" s="339"/>
      <c r="B1431" s="340"/>
    </row>
    <row r="1432" spans="1:2">
      <c r="A1432" s="339"/>
      <c r="B1432" s="340"/>
    </row>
    <row r="1433" spans="1:2">
      <c r="A1433" s="339"/>
      <c r="B1433" s="340"/>
    </row>
    <row r="1434" spans="1:2">
      <c r="A1434" s="339"/>
      <c r="B1434" s="340"/>
    </row>
    <row r="1435" spans="1:2">
      <c r="A1435" s="339"/>
      <c r="B1435" s="340"/>
    </row>
    <row r="1436" spans="1:2">
      <c r="A1436" s="339"/>
      <c r="B1436" s="340"/>
    </row>
    <row r="1437" spans="1:2">
      <c r="A1437" s="339"/>
      <c r="B1437" s="340"/>
    </row>
    <row r="1438" spans="1:2">
      <c r="A1438" s="339"/>
      <c r="B1438" s="340"/>
    </row>
    <row r="1439" spans="1:2">
      <c r="A1439" s="339"/>
      <c r="B1439" s="340"/>
    </row>
    <row r="1440" spans="1:2">
      <c r="A1440" s="339"/>
      <c r="B1440" s="340"/>
    </row>
    <row r="1441" spans="1:2">
      <c r="A1441" s="339"/>
      <c r="B1441" s="340"/>
    </row>
    <row r="1442" spans="1:2">
      <c r="A1442" s="339"/>
      <c r="B1442" s="340"/>
    </row>
    <row r="1443" spans="1:2">
      <c r="A1443" s="339"/>
      <c r="B1443" s="340"/>
    </row>
    <row r="1444" spans="1:2">
      <c r="A1444" s="339"/>
      <c r="B1444" s="340"/>
    </row>
    <row r="1445" spans="1:2">
      <c r="A1445" s="339"/>
      <c r="B1445" s="340"/>
    </row>
    <row r="1446" spans="1:2">
      <c r="A1446" s="339"/>
      <c r="B1446" s="340"/>
    </row>
    <row r="1447" spans="1:2">
      <c r="A1447" s="339"/>
      <c r="B1447" s="340"/>
    </row>
    <row r="1448" spans="1:2">
      <c r="A1448" s="339"/>
      <c r="B1448" s="340"/>
    </row>
    <row r="1449" spans="1:2">
      <c r="A1449" s="339"/>
      <c r="B1449" s="340"/>
    </row>
    <row r="1450" spans="1:2">
      <c r="A1450" s="339"/>
      <c r="B1450" s="340"/>
    </row>
    <row r="1451" spans="1:2">
      <c r="A1451" s="339"/>
      <c r="B1451" s="340"/>
    </row>
    <row r="1452" spans="1:2">
      <c r="A1452" s="339"/>
      <c r="B1452" s="340"/>
    </row>
    <row r="1453" spans="1:2">
      <c r="A1453" s="339"/>
      <c r="B1453" s="340"/>
    </row>
    <row r="1454" spans="1:2">
      <c r="A1454" s="339"/>
      <c r="B1454" s="340"/>
    </row>
    <row r="1455" spans="1:2">
      <c r="A1455" s="339"/>
      <c r="B1455" s="340"/>
    </row>
    <row r="1456" spans="1:2">
      <c r="A1456" s="339"/>
      <c r="B1456" s="340"/>
    </row>
    <row r="1457" spans="1:2">
      <c r="A1457" s="339"/>
      <c r="B1457" s="340"/>
    </row>
    <row r="1458" spans="1:2">
      <c r="A1458" s="339"/>
      <c r="B1458" s="340"/>
    </row>
    <row r="1459" spans="1:2">
      <c r="A1459" s="339"/>
      <c r="B1459" s="340"/>
    </row>
    <row r="1460" spans="1:2">
      <c r="A1460" s="339"/>
      <c r="B1460" s="340"/>
    </row>
    <row r="1461" spans="1:2">
      <c r="A1461" s="339"/>
      <c r="B1461" s="340"/>
    </row>
    <row r="1462" spans="1:2">
      <c r="A1462" s="339"/>
      <c r="B1462" s="340"/>
    </row>
    <row r="1463" spans="1:2">
      <c r="A1463" s="339"/>
      <c r="B1463" s="340"/>
    </row>
    <row r="1464" spans="1:2">
      <c r="A1464" s="339"/>
      <c r="B1464" s="340"/>
    </row>
    <row r="1465" spans="1:2">
      <c r="A1465" s="339"/>
      <c r="B1465" s="340"/>
    </row>
    <row r="1466" spans="1:2">
      <c r="A1466" s="339"/>
      <c r="B1466" s="340"/>
    </row>
    <row r="1467" spans="1:2">
      <c r="A1467" s="339"/>
      <c r="B1467" s="340"/>
    </row>
    <row r="1468" spans="1:2">
      <c r="A1468" s="339"/>
      <c r="B1468" s="340"/>
    </row>
    <row r="1469" spans="1:2">
      <c r="A1469" s="339"/>
      <c r="B1469" s="340"/>
    </row>
    <row r="1470" spans="1:2">
      <c r="A1470" s="339"/>
      <c r="B1470" s="340"/>
    </row>
    <row r="1471" spans="1:2">
      <c r="A1471" s="339"/>
      <c r="B1471" s="340"/>
    </row>
    <row r="1472" spans="1:2">
      <c r="A1472" s="339"/>
      <c r="B1472" s="340"/>
    </row>
    <row r="1473" spans="1:2">
      <c r="A1473" s="339"/>
      <c r="B1473" s="340"/>
    </row>
    <row r="1474" spans="1:2">
      <c r="A1474" s="339"/>
      <c r="B1474" s="340"/>
    </row>
    <row r="1475" spans="1:2">
      <c r="A1475" s="339"/>
      <c r="B1475" s="340"/>
    </row>
    <row r="1476" spans="1:2">
      <c r="A1476" s="339"/>
      <c r="B1476" s="340"/>
    </row>
    <row r="1477" spans="1:2">
      <c r="A1477" s="339"/>
      <c r="B1477" s="340"/>
    </row>
    <row r="1478" spans="1:2">
      <c r="A1478" s="339"/>
      <c r="B1478" s="340"/>
    </row>
    <row r="1479" spans="1:2">
      <c r="A1479" s="339"/>
      <c r="B1479" s="340"/>
    </row>
    <row r="1480" spans="1:2">
      <c r="A1480" s="339"/>
      <c r="B1480" s="340"/>
    </row>
    <row r="1481" spans="1:2">
      <c r="A1481" s="339"/>
      <c r="B1481" s="340"/>
    </row>
    <row r="1482" spans="1:2">
      <c r="A1482" s="339"/>
      <c r="B1482" s="340"/>
    </row>
    <row r="1483" spans="1:2">
      <c r="A1483" s="339"/>
      <c r="B1483" s="340"/>
    </row>
    <row r="1484" spans="1:2">
      <c r="A1484" s="339"/>
      <c r="B1484" s="340"/>
    </row>
    <row r="1485" spans="1:2">
      <c r="A1485" s="339"/>
      <c r="B1485" s="340"/>
    </row>
    <row r="1486" spans="1:2">
      <c r="A1486" s="339"/>
      <c r="B1486" s="340"/>
    </row>
    <row r="1487" spans="1:2">
      <c r="A1487" s="339"/>
      <c r="B1487" s="340"/>
    </row>
    <row r="1488" spans="1:2">
      <c r="A1488" s="339"/>
      <c r="B1488" s="340"/>
    </row>
    <row r="1489" spans="1:2">
      <c r="A1489" s="339"/>
      <c r="B1489" s="340"/>
    </row>
    <row r="1490" spans="1:2">
      <c r="A1490" s="339"/>
      <c r="B1490" s="340"/>
    </row>
    <row r="1491" spans="1:2">
      <c r="A1491" s="339"/>
      <c r="B1491" s="340"/>
    </row>
    <row r="1492" spans="1:2">
      <c r="A1492" s="339"/>
      <c r="B1492" s="340"/>
    </row>
    <row r="1493" spans="1:2">
      <c r="A1493" s="339"/>
      <c r="B1493" s="340"/>
    </row>
    <row r="1494" spans="1:2">
      <c r="A1494" s="339"/>
      <c r="B1494" s="340"/>
    </row>
    <row r="1495" spans="1:2">
      <c r="A1495" s="339"/>
      <c r="B1495" s="340"/>
    </row>
    <row r="1496" spans="1:2">
      <c r="A1496" s="339"/>
      <c r="B1496" s="340"/>
    </row>
    <row r="1497" spans="1:2">
      <c r="A1497" s="339"/>
      <c r="B1497" s="340"/>
    </row>
    <row r="1498" spans="1:2">
      <c r="A1498" s="339"/>
      <c r="B1498" s="340"/>
    </row>
    <row r="1499" spans="1:2">
      <c r="A1499" s="339"/>
      <c r="B1499" s="340"/>
    </row>
    <row r="1500" spans="1:2">
      <c r="A1500" s="339"/>
      <c r="B1500" s="340"/>
    </row>
    <row r="1501" spans="1:2">
      <c r="A1501" s="339"/>
      <c r="B1501" s="340"/>
    </row>
    <row r="1502" spans="1:2">
      <c r="A1502" s="339"/>
      <c r="B1502" s="340"/>
    </row>
    <row r="1503" spans="1:2">
      <c r="A1503" s="339"/>
      <c r="B1503" s="340"/>
    </row>
    <row r="1504" spans="1:2">
      <c r="A1504" s="339"/>
      <c r="B1504" s="340"/>
    </row>
    <row r="1505" spans="1:2">
      <c r="A1505" s="339"/>
      <c r="B1505" s="340"/>
    </row>
    <row r="1506" spans="1:2">
      <c r="A1506" s="339"/>
      <c r="B1506" s="340"/>
    </row>
    <row r="1507" spans="1:2">
      <c r="A1507" s="339"/>
      <c r="B1507" s="340"/>
    </row>
    <row r="1508" spans="1:2">
      <c r="A1508" s="339"/>
      <c r="B1508" s="340"/>
    </row>
    <row r="1509" spans="1:2">
      <c r="A1509" s="339"/>
      <c r="B1509" s="340"/>
    </row>
    <row r="1510" spans="1:2">
      <c r="A1510" s="339"/>
      <c r="B1510" s="340"/>
    </row>
    <row r="1511" spans="1:2">
      <c r="A1511" s="339"/>
      <c r="B1511" s="340"/>
    </row>
    <row r="1512" spans="1:2">
      <c r="A1512" s="339"/>
      <c r="B1512" s="340"/>
    </row>
    <row r="1513" spans="1:2">
      <c r="A1513" s="339"/>
      <c r="B1513" s="340"/>
    </row>
    <row r="1514" spans="1:2">
      <c r="A1514" s="339"/>
      <c r="B1514" s="340"/>
    </row>
    <row r="1515" spans="1:2">
      <c r="A1515" s="339"/>
      <c r="B1515" s="340"/>
    </row>
    <row r="1516" spans="1:2">
      <c r="A1516" s="339"/>
      <c r="B1516" s="340"/>
    </row>
    <row r="1517" spans="1:2">
      <c r="A1517" s="339"/>
      <c r="B1517" s="340"/>
    </row>
    <row r="1518" spans="1:2">
      <c r="A1518" s="339"/>
      <c r="B1518" s="340"/>
    </row>
    <row r="1519" spans="1:2">
      <c r="A1519" s="339"/>
      <c r="B1519" s="340"/>
    </row>
    <row r="1520" spans="1:2">
      <c r="A1520" s="339"/>
      <c r="B1520" s="340"/>
    </row>
    <row r="1521" spans="1:2">
      <c r="A1521" s="339"/>
      <c r="B1521" s="340"/>
    </row>
    <row r="1522" spans="1:2">
      <c r="A1522" s="339"/>
      <c r="B1522" s="340"/>
    </row>
    <row r="1523" spans="1:2">
      <c r="A1523" s="339"/>
      <c r="B1523" s="340"/>
    </row>
    <row r="1524" spans="1:2">
      <c r="A1524" s="339"/>
      <c r="B1524" s="340"/>
    </row>
    <row r="1525" spans="1:2">
      <c r="A1525" s="339"/>
      <c r="B1525" s="340"/>
    </row>
    <row r="1526" spans="1:2">
      <c r="A1526" s="339"/>
      <c r="B1526" s="340"/>
    </row>
    <row r="1527" spans="1:2">
      <c r="A1527" s="339"/>
      <c r="B1527" s="340"/>
    </row>
    <row r="1528" spans="1:2">
      <c r="A1528" s="339"/>
      <c r="B1528" s="340"/>
    </row>
    <row r="1529" spans="1:2">
      <c r="A1529" s="339"/>
      <c r="B1529" s="340"/>
    </row>
    <row r="1530" spans="1:2">
      <c r="A1530" s="339"/>
      <c r="B1530" s="340"/>
    </row>
    <row r="1531" spans="1:2">
      <c r="A1531" s="339"/>
      <c r="B1531" s="340"/>
    </row>
    <row r="1532" spans="1:2">
      <c r="A1532" s="339"/>
      <c r="B1532" s="340"/>
    </row>
    <row r="1533" spans="1:2">
      <c r="A1533" s="339"/>
      <c r="B1533" s="340"/>
    </row>
    <row r="1534" spans="1:2">
      <c r="A1534" s="339"/>
      <c r="B1534" s="340"/>
    </row>
    <row r="1535" spans="1:2">
      <c r="A1535" s="339"/>
      <c r="B1535" s="340"/>
    </row>
    <row r="1536" spans="1:2">
      <c r="A1536" s="339"/>
      <c r="B1536" s="340"/>
    </row>
    <row r="1537" spans="1:2">
      <c r="A1537" s="339"/>
      <c r="B1537" s="340"/>
    </row>
    <row r="1538" spans="1:2">
      <c r="A1538" s="339"/>
      <c r="B1538" s="340"/>
    </row>
    <row r="1539" spans="1:2">
      <c r="A1539" s="339"/>
      <c r="B1539" s="340"/>
    </row>
    <row r="1540" spans="1:2">
      <c r="A1540" s="339"/>
      <c r="B1540" s="340"/>
    </row>
    <row r="1541" spans="1:2">
      <c r="A1541" s="339"/>
      <c r="B1541" s="340"/>
    </row>
    <row r="1542" spans="1:2">
      <c r="A1542" s="339"/>
      <c r="B1542" s="340"/>
    </row>
    <row r="1543" spans="1:2">
      <c r="A1543" s="339"/>
      <c r="B1543" s="340"/>
    </row>
    <row r="1544" spans="1:2">
      <c r="A1544" s="339"/>
      <c r="B1544" s="340"/>
    </row>
    <row r="1545" spans="1:2">
      <c r="A1545" s="339"/>
      <c r="B1545" s="340"/>
    </row>
    <row r="1546" spans="1:2">
      <c r="A1546" s="339"/>
      <c r="B1546" s="340"/>
    </row>
    <row r="1547" spans="1:2">
      <c r="A1547" s="339"/>
      <c r="B1547" s="340"/>
    </row>
    <row r="1548" spans="1:2">
      <c r="A1548" s="339"/>
      <c r="B1548" s="340"/>
    </row>
    <row r="1549" spans="1:2">
      <c r="A1549" s="339"/>
      <c r="B1549" s="340"/>
    </row>
    <row r="1550" spans="1:2">
      <c r="A1550" s="339"/>
      <c r="B1550" s="340"/>
    </row>
    <row r="1551" spans="1:2">
      <c r="A1551" s="339"/>
      <c r="B1551" s="340"/>
    </row>
    <row r="1552" spans="1:2">
      <c r="A1552" s="339"/>
      <c r="B1552" s="340"/>
    </row>
    <row r="1553" spans="1:2">
      <c r="A1553" s="339"/>
      <c r="B1553" s="340"/>
    </row>
    <row r="1554" spans="1:2">
      <c r="A1554" s="339"/>
      <c r="B1554" s="340"/>
    </row>
    <row r="1555" spans="1:2">
      <c r="A1555" s="339"/>
      <c r="B1555" s="340"/>
    </row>
    <row r="1556" spans="1:2">
      <c r="A1556" s="339"/>
      <c r="B1556" s="340"/>
    </row>
    <row r="1557" spans="1:2">
      <c r="A1557" s="339"/>
      <c r="B1557" s="340"/>
    </row>
    <row r="1558" spans="1:2">
      <c r="A1558" s="339"/>
      <c r="B1558" s="340"/>
    </row>
    <row r="1559" spans="1:2">
      <c r="A1559" s="339"/>
      <c r="B1559" s="340"/>
    </row>
    <row r="1560" spans="1:2">
      <c r="A1560" s="339"/>
      <c r="B1560" s="340"/>
    </row>
    <row r="1561" spans="1:2">
      <c r="A1561" s="339"/>
      <c r="B1561" s="340"/>
    </row>
    <row r="1562" spans="1:2">
      <c r="A1562" s="339"/>
      <c r="B1562" s="340"/>
    </row>
    <row r="1563" spans="1:2">
      <c r="A1563" s="339"/>
      <c r="B1563" s="340"/>
    </row>
    <row r="1564" spans="1:2">
      <c r="A1564" s="339"/>
      <c r="B1564" s="340"/>
    </row>
    <row r="1565" spans="1:2">
      <c r="A1565" s="339"/>
      <c r="B1565" s="340"/>
    </row>
    <row r="1566" spans="1:2">
      <c r="A1566" s="339"/>
      <c r="B1566" s="340"/>
    </row>
    <row r="1567" spans="1:2">
      <c r="A1567" s="339"/>
      <c r="B1567" s="340"/>
    </row>
    <row r="1568" spans="1:2">
      <c r="A1568" s="339"/>
      <c r="B1568" s="340"/>
    </row>
    <row r="1569" spans="1:2">
      <c r="A1569" s="339"/>
      <c r="B1569" s="340"/>
    </row>
    <row r="1570" spans="1:2">
      <c r="A1570" s="339"/>
      <c r="B1570" s="340"/>
    </row>
    <row r="1571" spans="1:2">
      <c r="A1571" s="339"/>
      <c r="B1571" s="340"/>
    </row>
    <row r="1572" spans="1:2">
      <c r="A1572" s="339"/>
      <c r="B1572" s="340"/>
    </row>
    <row r="1573" spans="1:2">
      <c r="A1573" s="339"/>
      <c r="B1573" s="340"/>
    </row>
    <row r="1574" spans="1:2">
      <c r="A1574" s="339"/>
      <c r="B1574" s="340"/>
    </row>
    <row r="1575" spans="1:2">
      <c r="A1575" s="339"/>
      <c r="B1575" s="340"/>
    </row>
    <row r="1576" spans="1:2">
      <c r="A1576" s="339"/>
      <c r="B1576" s="340"/>
    </row>
    <row r="1577" spans="1:2">
      <c r="A1577" s="339"/>
      <c r="B1577" s="340"/>
    </row>
    <row r="1578" spans="1:2">
      <c r="A1578" s="339"/>
      <c r="B1578" s="340"/>
    </row>
    <row r="1579" spans="1:2">
      <c r="A1579" s="339"/>
      <c r="B1579" s="340"/>
    </row>
    <row r="1580" spans="1:2">
      <c r="A1580" s="339"/>
      <c r="B1580" s="340"/>
    </row>
    <row r="1581" spans="1:2">
      <c r="A1581" s="339"/>
      <c r="B1581" s="340"/>
    </row>
    <row r="1582" spans="1:2">
      <c r="A1582" s="339"/>
      <c r="B1582" s="340"/>
    </row>
    <row r="1583" spans="1:2">
      <c r="A1583" s="339"/>
      <c r="B1583" s="340"/>
    </row>
    <row r="1584" spans="1:2">
      <c r="A1584" s="339"/>
      <c r="B1584" s="340"/>
    </row>
    <row r="1585" spans="1:2">
      <c r="A1585" s="339"/>
      <c r="B1585" s="340"/>
    </row>
    <row r="1586" spans="1:2">
      <c r="A1586" s="339"/>
      <c r="B1586" s="340"/>
    </row>
    <row r="1587" spans="1:2">
      <c r="A1587" s="339"/>
      <c r="B1587" s="340"/>
    </row>
    <row r="1588" spans="1:2">
      <c r="A1588" s="339"/>
      <c r="B1588" s="340"/>
    </row>
    <row r="1589" spans="1:2">
      <c r="A1589" s="339"/>
      <c r="B1589" s="340"/>
    </row>
    <row r="1590" spans="1:2">
      <c r="A1590" s="339"/>
      <c r="B1590" s="340"/>
    </row>
    <row r="1591" spans="1:2">
      <c r="A1591" s="339"/>
      <c r="B1591" s="340"/>
    </row>
    <row r="1592" spans="1:2">
      <c r="A1592" s="339"/>
      <c r="B1592" s="340"/>
    </row>
    <row r="1593" spans="1:2">
      <c r="A1593" s="339"/>
      <c r="B1593" s="340"/>
    </row>
    <row r="1594" spans="1:2">
      <c r="A1594" s="339"/>
      <c r="B1594" s="340"/>
    </row>
    <row r="1595" spans="1:2">
      <c r="A1595" s="339"/>
      <c r="B1595" s="340"/>
    </row>
    <row r="1596" spans="1:2">
      <c r="A1596" s="339"/>
      <c r="B1596" s="340"/>
    </row>
    <row r="1597" spans="1:2">
      <c r="A1597" s="339"/>
      <c r="B1597" s="340"/>
    </row>
    <row r="1598" spans="1:2">
      <c r="A1598" s="339"/>
      <c r="B1598" s="340"/>
    </row>
    <row r="1599" spans="1:2">
      <c r="A1599" s="339"/>
      <c r="B1599" s="340"/>
    </row>
    <row r="1600" spans="1:2">
      <c r="A1600" s="339"/>
      <c r="B1600" s="340"/>
    </row>
    <row r="1601" spans="1:2">
      <c r="A1601" s="339"/>
      <c r="B1601" s="340"/>
    </row>
    <row r="1602" spans="1:2">
      <c r="A1602" s="339"/>
      <c r="B1602" s="340"/>
    </row>
    <row r="1603" spans="1:2">
      <c r="A1603" s="339"/>
      <c r="B1603" s="340"/>
    </row>
    <row r="1604" spans="1:2">
      <c r="A1604" s="339"/>
      <c r="B1604" s="340"/>
    </row>
    <row r="1605" spans="1:2">
      <c r="A1605" s="339"/>
      <c r="B1605" s="340"/>
    </row>
    <row r="1606" spans="1:2">
      <c r="A1606" s="339"/>
      <c r="B1606" s="340"/>
    </row>
    <row r="1607" spans="1:2">
      <c r="A1607" s="339"/>
      <c r="B1607" s="340"/>
    </row>
    <row r="1608" spans="1:2">
      <c r="A1608" s="339"/>
      <c r="B1608" s="340"/>
    </row>
    <row r="1609" spans="1:2">
      <c r="A1609" s="339"/>
      <c r="B1609" s="340"/>
    </row>
    <row r="1610" spans="1:2">
      <c r="A1610" s="339"/>
      <c r="B1610" s="340"/>
    </row>
    <row r="1611" spans="1:2">
      <c r="A1611" s="339"/>
      <c r="B1611" s="340"/>
    </row>
    <row r="1612" spans="1:2">
      <c r="A1612" s="339"/>
      <c r="B1612" s="340"/>
    </row>
    <row r="1613" spans="1:2">
      <c r="A1613" s="339"/>
      <c r="B1613" s="340"/>
    </row>
    <row r="1614" spans="1:2">
      <c r="A1614" s="339"/>
      <c r="B1614" s="340"/>
    </row>
    <row r="1615" spans="1:2">
      <c r="A1615" s="339"/>
      <c r="B1615" s="340"/>
    </row>
    <row r="1616" spans="1:2">
      <c r="A1616" s="339"/>
      <c r="B1616" s="340"/>
    </row>
    <row r="1617" spans="1:2">
      <c r="A1617" s="339"/>
      <c r="B1617" s="340"/>
    </row>
    <row r="1618" spans="1:2">
      <c r="A1618" s="339"/>
      <c r="B1618" s="340"/>
    </row>
    <row r="1619" spans="1:2">
      <c r="A1619" s="339"/>
      <c r="B1619" s="340"/>
    </row>
    <row r="1620" spans="1:2">
      <c r="A1620" s="339"/>
      <c r="B1620" s="340"/>
    </row>
    <row r="1621" spans="1:2">
      <c r="A1621" s="339"/>
      <c r="B1621" s="340"/>
    </row>
    <row r="1622" spans="1:2">
      <c r="A1622" s="339"/>
      <c r="B1622" s="340"/>
    </row>
    <row r="1623" spans="1:2">
      <c r="A1623" s="339"/>
      <c r="B1623" s="340"/>
    </row>
    <row r="1624" spans="1:2">
      <c r="A1624" s="339"/>
      <c r="B1624" s="340"/>
    </row>
    <row r="1625" spans="1:2">
      <c r="A1625" s="339"/>
      <c r="B1625" s="340"/>
    </row>
    <row r="1626" spans="1:2">
      <c r="A1626" s="339"/>
      <c r="B1626" s="340"/>
    </row>
    <row r="1627" spans="1:2">
      <c r="A1627" s="339"/>
      <c r="B1627" s="340"/>
    </row>
    <row r="1628" spans="1:2">
      <c r="A1628" s="339"/>
      <c r="B1628" s="340"/>
    </row>
    <row r="1629" spans="1:2">
      <c r="A1629" s="339"/>
      <c r="B1629" s="340"/>
    </row>
    <row r="1630" spans="1:2">
      <c r="A1630" s="339"/>
      <c r="B1630" s="340"/>
    </row>
    <row r="1631" spans="1:2">
      <c r="A1631" s="339"/>
      <c r="B1631" s="340"/>
    </row>
    <row r="1632" spans="1:2">
      <c r="A1632" s="339"/>
      <c r="B1632" s="340"/>
    </row>
    <row r="1633" spans="1:2">
      <c r="A1633" s="339"/>
      <c r="B1633" s="340"/>
    </row>
    <row r="1634" spans="1:2">
      <c r="A1634" s="339"/>
      <c r="B1634" s="340"/>
    </row>
    <row r="1635" spans="1:2">
      <c r="A1635" s="339"/>
      <c r="B1635" s="340"/>
    </row>
    <row r="1636" spans="1:2">
      <c r="A1636" s="339"/>
      <c r="B1636" s="340"/>
    </row>
    <row r="1637" spans="1:2">
      <c r="A1637" s="339"/>
      <c r="B1637" s="340"/>
    </row>
  </sheetData>
  <mergeCells count="5">
    <mergeCell ref="A139:B143"/>
    <mergeCell ref="A12:B12"/>
    <mergeCell ref="A7:B7"/>
    <mergeCell ref="A6:B6"/>
    <mergeCell ref="A8:B8"/>
  </mergeCells>
  <printOptions horizontalCentered="1"/>
  <pageMargins left="0.59055118110236227" right="0.59055118110236227" top="0.78740157480314965" bottom="0.78740157480314965" header="0.51181102362204722" footer="0.51181102362204722"/>
  <pageSetup paperSize="9" orientation="portrait" horizontalDpi="4294967294" r:id="rId1"/>
  <headerFooter alignWithMargins="0">
    <oddFooter>Página &amp;P de &amp;N</oddFooter>
  </headerFooter>
  <drawing r:id="rId2"/>
  <legacyDrawing r:id="rId3"/>
  <oleObjects>
    <oleObject progId="CorelDraw.Graphic.11" shapeId="4097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37" sqref="J36:J37"/>
    </sheetView>
  </sheetViews>
  <sheetFormatPr defaultRowHeight="15"/>
  <cols>
    <col min="3" max="3" width="19.140625" customWidth="1"/>
    <col min="4" max="4" width="10.5703125" customWidth="1"/>
    <col min="5" max="5" width="10.7109375" customWidth="1"/>
    <col min="7" max="7" width="10.7109375" customWidth="1"/>
    <col min="8" max="8" width="16.28515625" customWidth="1"/>
  </cols>
  <sheetData>
    <row r="1" spans="1:10">
      <c r="A1" s="226"/>
      <c r="B1" s="227"/>
      <c r="C1" s="227"/>
      <c r="D1" s="227"/>
      <c r="E1" s="227"/>
      <c r="F1" s="227"/>
      <c r="G1" s="227"/>
      <c r="H1" s="227"/>
      <c r="I1" s="227"/>
      <c r="J1" s="231"/>
    </row>
    <row r="2" spans="1:10">
      <c r="A2" s="232"/>
      <c r="J2" s="233"/>
    </row>
    <row r="3" spans="1:10">
      <c r="A3" s="313" t="s">
        <v>68</v>
      </c>
      <c r="B3" s="313"/>
      <c r="C3" s="313"/>
      <c r="D3" s="313"/>
      <c r="E3" s="313"/>
      <c r="F3" s="313"/>
      <c r="G3" s="313"/>
      <c r="H3" s="313"/>
      <c r="I3" s="313"/>
      <c r="J3" s="233"/>
    </row>
    <row r="4" spans="1:10" ht="15.75" thickBot="1">
      <c r="A4" s="314"/>
      <c r="B4" s="314"/>
      <c r="C4" s="314"/>
      <c r="D4" s="314"/>
      <c r="E4" s="314"/>
      <c r="F4" s="314"/>
      <c r="G4" s="314"/>
      <c r="H4" s="314"/>
      <c r="I4" s="314"/>
      <c r="J4" s="233"/>
    </row>
    <row r="5" spans="1:10">
      <c r="A5" s="315" t="s">
        <v>69</v>
      </c>
      <c r="B5" s="316"/>
      <c r="C5" s="316"/>
      <c r="D5" s="319" t="s">
        <v>70</v>
      </c>
      <c r="E5" s="320"/>
      <c r="F5" s="321"/>
      <c r="G5" s="322"/>
      <c r="H5" s="40" t="s">
        <v>71</v>
      </c>
      <c r="I5" s="41">
        <f>IF(H5="s",((1+D10+D7+D8)*(1+D9)*((1+D11)/(1-D13)))-1,0)</f>
        <v>0</v>
      </c>
      <c r="J5" s="233"/>
    </row>
    <row r="6" spans="1:10" ht="15.75" thickBot="1">
      <c r="A6" s="317"/>
      <c r="B6" s="318"/>
      <c r="C6" s="318"/>
      <c r="D6" s="323" t="s">
        <v>72</v>
      </c>
      <c r="E6" s="324"/>
      <c r="F6" s="325"/>
      <c r="G6" s="326"/>
      <c r="H6" s="42" t="s">
        <v>73</v>
      </c>
      <c r="I6" s="43">
        <f>IF(H6="s",((1+D10+D7+D8)*(1+D9)*((1+D11)/(1-D13-D12)))-1,0)</f>
        <v>0.23218945366540344</v>
      </c>
      <c r="J6" s="233"/>
    </row>
    <row r="7" spans="1:10">
      <c r="A7" s="85" t="s">
        <v>74</v>
      </c>
      <c r="B7" s="44"/>
      <c r="C7" s="45" t="s">
        <v>75</v>
      </c>
      <c r="D7" s="327">
        <v>3.2000000000000002E-3</v>
      </c>
      <c r="E7" s="328"/>
      <c r="F7" s="329" t="s">
        <v>76</v>
      </c>
      <c r="G7" s="330"/>
      <c r="H7" s="330"/>
      <c r="I7" s="331"/>
      <c r="J7" s="233"/>
    </row>
    <row r="8" spans="1:10">
      <c r="A8" s="85" t="s">
        <v>77</v>
      </c>
      <c r="B8" s="46"/>
      <c r="C8" s="47" t="s">
        <v>78</v>
      </c>
      <c r="D8" s="309">
        <v>6.4999999999999997E-3</v>
      </c>
      <c r="E8" s="310"/>
      <c r="F8" s="332"/>
      <c r="G8" s="333"/>
      <c r="H8" s="333"/>
      <c r="I8" s="334"/>
      <c r="J8" s="233"/>
    </row>
    <row r="9" spans="1:10">
      <c r="A9" s="346" t="s">
        <v>79</v>
      </c>
      <c r="B9" s="46"/>
      <c r="C9" s="48" t="s">
        <v>80</v>
      </c>
      <c r="D9" s="309">
        <v>1.0200000000000001E-2</v>
      </c>
      <c r="E9" s="310"/>
      <c r="F9" s="332"/>
      <c r="G9" s="333"/>
      <c r="H9" s="333"/>
      <c r="I9" s="334"/>
      <c r="J9" s="233"/>
    </row>
    <row r="10" spans="1:10">
      <c r="A10" s="85" t="s">
        <v>81</v>
      </c>
      <c r="B10" s="46"/>
      <c r="C10" s="48" t="s">
        <v>82</v>
      </c>
      <c r="D10" s="309">
        <v>4.65E-2</v>
      </c>
      <c r="E10" s="310"/>
      <c r="F10" s="332"/>
      <c r="G10" s="333"/>
      <c r="H10" s="333"/>
      <c r="I10" s="334"/>
      <c r="J10" s="233"/>
    </row>
    <row r="11" spans="1:10">
      <c r="A11" s="85" t="s">
        <v>83</v>
      </c>
      <c r="B11" s="46"/>
      <c r="C11" s="48" t="s">
        <v>84</v>
      </c>
      <c r="D11" s="309">
        <v>6.6500000000000004E-2</v>
      </c>
      <c r="E11" s="310"/>
      <c r="F11" s="332"/>
      <c r="G11" s="333"/>
      <c r="H11" s="333"/>
      <c r="I11" s="334"/>
      <c r="J11" s="233"/>
    </row>
    <row r="12" spans="1:10">
      <c r="A12" s="85" t="s">
        <v>85</v>
      </c>
      <c r="B12" s="46"/>
      <c r="C12" s="48">
        <v>0.02</v>
      </c>
      <c r="D12" s="309">
        <v>0.02</v>
      </c>
      <c r="E12" s="310"/>
      <c r="F12" s="332"/>
      <c r="G12" s="333"/>
      <c r="H12" s="333"/>
      <c r="I12" s="334"/>
      <c r="J12" s="233"/>
    </row>
    <row r="13" spans="1:10" ht="15.75" thickBot="1">
      <c r="A13" s="347" t="s">
        <v>86</v>
      </c>
      <c r="B13" s="49"/>
      <c r="C13" s="50">
        <f>(3+0.65+2)/100</f>
        <v>5.6500000000000002E-2</v>
      </c>
      <c r="D13" s="311">
        <v>5.6500000000000002E-2</v>
      </c>
      <c r="E13" s="312"/>
      <c r="F13" s="335"/>
      <c r="G13" s="336"/>
      <c r="H13" s="336"/>
      <c r="I13" s="337"/>
      <c r="J13" s="233"/>
    </row>
    <row r="14" spans="1:10">
      <c r="A14" s="232"/>
      <c r="J14" s="233"/>
    </row>
    <row r="15" spans="1:10">
      <c r="A15" s="232"/>
      <c r="J15" s="233"/>
    </row>
    <row r="16" spans="1:10">
      <c r="A16" s="232"/>
      <c r="B16" s="174"/>
      <c r="C16" s="174"/>
      <c r="D16" s="245"/>
      <c r="E16" s="27"/>
      <c r="F16" s="27"/>
      <c r="G16" s="22"/>
      <c r="H16" s="22"/>
      <c r="I16" s="22"/>
      <c r="J16" s="233"/>
    </row>
    <row r="17" spans="1:10">
      <c r="A17" s="348"/>
      <c r="B17" s="169"/>
      <c r="C17" s="215" t="s">
        <v>286</v>
      </c>
      <c r="D17" s="246"/>
      <c r="E17" s="30"/>
      <c r="F17" s="94"/>
      <c r="G17" s="172"/>
      <c r="H17" s="172" t="s">
        <v>64</v>
      </c>
      <c r="I17" s="172"/>
      <c r="J17" s="173"/>
    </row>
    <row r="18" spans="1:10">
      <c r="A18" s="348"/>
      <c r="B18" s="179"/>
      <c r="C18" s="213" t="s">
        <v>287</v>
      </c>
      <c r="D18" s="225"/>
      <c r="E18" s="31"/>
      <c r="F18" s="300" t="s">
        <v>65</v>
      </c>
      <c r="G18" s="300"/>
      <c r="H18" s="300"/>
      <c r="I18" s="300"/>
      <c r="J18" s="301"/>
    </row>
    <row r="19" spans="1:10">
      <c r="A19" s="349"/>
      <c r="B19" s="211"/>
      <c r="C19" s="244"/>
      <c r="D19" s="236"/>
      <c r="E19" s="209"/>
      <c r="F19" s="302"/>
      <c r="G19" s="302"/>
      <c r="H19" s="302"/>
      <c r="I19" s="302"/>
      <c r="J19" s="303"/>
    </row>
    <row r="20" spans="1:10">
      <c r="A20" s="51"/>
    </row>
    <row r="21" spans="1:10">
      <c r="I21" t="s">
        <v>87</v>
      </c>
    </row>
  </sheetData>
  <mergeCells count="14">
    <mergeCell ref="F18:J18"/>
    <mergeCell ref="F19:J19"/>
    <mergeCell ref="D12:E12"/>
    <mergeCell ref="D13:E13"/>
    <mergeCell ref="A3:I4"/>
    <mergeCell ref="A5:C6"/>
    <mergeCell ref="D5:G5"/>
    <mergeCell ref="D6:G6"/>
    <mergeCell ref="D7:E7"/>
    <mergeCell ref="F7:I13"/>
    <mergeCell ref="D8:E8"/>
    <mergeCell ref="D9:E9"/>
    <mergeCell ref="D10:E10"/>
    <mergeCell ref="D11:E11"/>
  </mergeCells>
  <conditionalFormatting sqref="H5:H6">
    <cfRule type="cellIs" dxfId="0" priority="1" stopIfTrue="1" operator="notEqual">
      <formula>IF(H6="x",0)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legacyDrawing r:id="rId2"/>
  <oleObjects>
    <oleObject shapeId="3073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ORÇAMENTO</vt:lpstr>
      <vt:lpstr>CRONOGRAMA</vt:lpstr>
      <vt:lpstr>Memória de Cálculo</vt:lpstr>
      <vt:lpstr>BDI</vt:lpstr>
      <vt:lpstr>'Memória de Cálculo'!Area_de_impressao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2021-05-14T16:58:11Z</dcterms:modified>
</cp:coreProperties>
</file>